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2" activeTab="12"/>
  </bookViews>
  <sheets>
    <sheet name="Forma Nr. 2 Bendra suvestinė" sheetId="1" r:id="rId1"/>
    <sheet name="Forma Nr. 2 VBD COVID" sheetId="2" r:id="rId2"/>
    <sheet name="Forma Nr. 2 VBD" sheetId="3" r:id="rId3"/>
    <sheet name="Forma Nr. 2 Pajamos už pasl." sheetId="4" r:id="rId4"/>
    <sheet name="Forma Nr. 2 SB" sheetId="5" r:id="rId5"/>
    <sheet name="Ataskaitos 9 priedas" sheetId="6" r:id="rId6"/>
    <sheet name="Pažyma ataskaitos 9 priedo" sheetId="7" r:id="rId7"/>
    <sheet name="Pažyma apie pajamas" sheetId="8" r:id="rId8"/>
    <sheet name="Forma Nr. S7" sheetId="9" r:id="rId9"/>
    <sheet name="Pažyma dėl gautų FS" sheetId="19" r:id="rId10"/>
    <sheet name="Pažyma dėl sukauptų FS" sheetId="11" r:id="rId11"/>
    <sheet name="Forma Nr. B-9 VBD" sheetId="12" r:id="rId12"/>
    <sheet name="Forma Nr. B-9 VBD premijos" sheetId="13" r:id="rId13"/>
    <sheet name="Forma Nr. B-9 VTD" sheetId="14" r:id="rId14"/>
    <sheet name="Forma Nr. B-9 Pajamos už pasl." sheetId="15" r:id="rId15"/>
    <sheet name="Forma Nr. B-9 SB" sheetId="16" r:id="rId16"/>
    <sheet name="Forma Nr. B-9 Bendra suvestinė" sheetId="17" r:id="rId17"/>
    <sheet name="Pažyma apie neužimtas pareig." sheetId="18" r:id="rId18"/>
  </sheets>
  <calcPr calcId="145621"/>
</workbook>
</file>

<file path=xl/calcChain.xml><?xml version="1.0" encoding="utf-8"?>
<calcChain xmlns="http://schemas.openxmlformats.org/spreadsheetml/2006/main">
  <c r="H23" i="19" l="1"/>
  <c r="H21" i="19"/>
  <c r="H19" i="19"/>
  <c r="D31" i="18" l="1"/>
  <c r="R28" i="17" l="1"/>
  <c r="Q28" i="17"/>
  <c r="P28" i="17"/>
  <c r="O28" i="17"/>
  <c r="N28" i="17"/>
  <c r="M28" i="17"/>
  <c r="K28" i="17"/>
  <c r="J28" i="17"/>
  <c r="I28" i="17"/>
  <c r="H28" i="17"/>
  <c r="G28" i="17"/>
  <c r="F28" i="17"/>
  <c r="E28" i="17"/>
  <c r="D28" i="17"/>
  <c r="C28" i="17"/>
  <c r="B28" i="17"/>
  <c r="R27" i="17"/>
  <c r="Q27" i="17"/>
  <c r="P27" i="17"/>
  <c r="O27" i="17"/>
  <c r="N27" i="17"/>
  <c r="M27" i="17"/>
  <c r="K27" i="17"/>
  <c r="J27" i="17"/>
  <c r="I27" i="17"/>
  <c r="H27" i="17"/>
  <c r="G27" i="17"/>
  <c r="F27" i="17"/>
  <c r="E27" i="17"/>
  <c r="D27" i="17"/>
  <c r="C27" i="17"/>
  <c r="B27" i="17"/>
  <c r="S26" i="17"/>
  <c r="L26" i="17"/>
  <c r="S25" i="17"/>
  <c r="L25" i="17"/>
  <c r="S24" i="17"/>
  <c r="L24" i="17"/>
  <c r="S23" i="17"/>
  <c r="L23" i="17"/>
  <c r="S22" i="17"/>
  <c r="L22" i="17"/>
  <c r="S21" i="17"/>
  <c r="L21" i="17"/>
  <c r="S20" i="17"/>
  <c r="S28" i="17" s="1"/>
  <c r="L20" i="17"/>
  <c r="S19" i="17"/>
  <c r="L19" i="17"/>
  <c r="L28" i="17" s="1"/>
  <c r="S18" i="17"/>
  <c r="S27" i="17" s="1"/>
  <c r="L18" i="17"/>
  <c r="L27" i="17" s="1"/>
  <c r="R28" i="16" l="1"/>
  <c r="Q28" i="16"/>
  <c r="P28" i="16"/>
  <c r="O28" i="16"/>
  <c r="N28" i="16"/>
  <c r="M28" i="16"/>
  <c r="K28" i="16"/>
  <c r="J28" i="16"/>
  <c r="I28" i="16"/>
  <c r="H28" i="16"/>
  <c r="G28" i="16"/>
  <c r="F28" i="16"/>
  <c r="E28" i="16"/>
  <c r="D28" i="16"/>
  <c r="C28" i="16"/>
  <c r="B28" i="16"/>
  <c r="R27" i="16"/>
  <c r="Q27" i="16"/>
  <c r="P27" i="16"/>
  <c r="O27" i="16"/>
  <c r="N27" i="16"/>
  <c r="M27" i="16"/>
  <c r="K27" i="16"/>
  <c r="J27" i="16"/>
  <c r="I27" i="16"/>
  <c r="H27" i="16"/>
  <c r="G27" i="16"/>
  <c r="F27" i="16"/>
  <c r="E27" i="16"/>
  <c r="D27" i="16"/>
  <c r="C27" i="16"/>
  <c r="B27" i="16"/>
  <c r="S26" i="16"/>
  <c r="L26" i="16"/>
  <c r="S25" i="16"/>
  <c r="L25" i="16"/>
  <c r="S24" i="16"/>
  <c r="L24" i="16"/>
  <c r="S23" i="16"/>
  <c r="L23" i="16"/>
  <c r="S22" i="16"/>
  <c r="L22" i="16"/>
  <c r="S21" i="16"/>
  <c r="L21" i="16"/>
  <c r="S20" i="16"/>
  <c r="S28" i="16" s="1"/>
  <c r="L20" i="16"/>
  <c r="S19" i="16"/>
  <c r="L19" i="16"/>
  <c r="L28" i="16" s="1"/>
  <c r="S18" i="16"/>
  <c r="S27" i="16" s="1"/>
  <c r="L18" i="16"/>
  <c r="L27" i="16" s="1"/>
  <c r="R28" i="15" l="1"/>
  <c r="Q28" i="15"/>
  <c r="P28" i="15"/>
  <c r="O28" i="15"/>
  <c r="N28" i="15"/>
  <c r="M28" i="15"/>
  <c r="K28" i="15"/>
  <c r="J28" i="15"/>
  <c r="I28" i="15"/>
  <c r="H28" i="15"/>
  <c r="G28" i="15"/>
  <c r="F28" i="15"/>
  <c r="E28" i="15"/>
  <c r="D28" i="15"/>
  <c r="C28" i="15"/>
  <c r="B28" i="15"/>
  <c r="R27" i="15"/>
  <c r="Q27" i="15"/>
  <c r="P27" i="15"/>
  <c r="O27" i="15"/>
  <c r="N27" i="15"/>
  <c r="M27" i="15"/>
  <c r="K27" i="15"/>
  <c r="J27" i="15"/>
  <c r="I27" i="15"/>
  <c r="H27" i="15"/>
  <c r="G27" i="15"/>
  <c r="F27" i="15"/>
  <c r="E27" i="15"/>
  <c r="D27" i="15"/>
  <c r="C27" i="15"/>
  <c r="B27" i="15"/>
  <c r="S26" i="15"/>
  <c r="L26" i="15"/>
  <c r="S25" i="15"/>
  <c r="L25" i="15"/>
  <c r="S24" i="15"/>
  <c r="L24" i="15"/>
  <c r="S23" i="15"/>
  <c r="L23" i="15"/>
  <c r="S22" i="15"/>
  <c r="L22" i="15"/>
  <c r="S21" i="15"/>
  <c r="L21" i="15"/>
  <c r="S20" i="15"/>
  <c r="S28" i="15" s="1"/>
  <c r="L20" i="15"/>
  <c r="S19" i="15"/>
  <c r="L19" i="15"/>
  <c r="L28" i="15" s="1"/>
  <c r="S18" i="15"/>
  <c r="S27" i="15" s="1"/>
  <c r="L18" i="15"/>
  <c r="L27" i="15" s="1"/>
  <c r="R28" i="14" l="1"/>
  <c r="Q28" i="14"/>
  <c r="P28" i="14"/>
  <c r="O28" i="14"/>
  <c r="N28" i="14"/>
  <c r="M28" i="14"/>
  <c r="K28" i="14"/>
  <c r="J28" i="14"/>
  <c r="I28" i="14"/>
  <c r="H28" i="14"/>
  <c r="G28" i="14"/>
  <c r="F28" i="14"/>
  <c r="E28" i="14"/>
  <c r="D28" i="14"/>
  <c r="C28" i="14"/>
  <c r="B28" i="14"/>
  <c r="R27" i="14"/>
  <c r="Q27" i="14"/>
  <c r="P27" i="14"/>
  <c r="O27" i="14"/>
  <c r="N27" i="14"/>
  <c r="M27" i="14"/>
  <c r="K27" i="14"/>
  <c r="J27" i="14"/>
  <c r="I27" i="14"/>
  <c r="H27" i="14"/>
  <c r="G27" i="14"/>
  <c r="F27" i="14"/>
  <c r="E27" i="14"/>
  <c r="D27" i="14"/>
  <c r="C27" i="14"/>
  <c r="B27" i="14"/>
  <c r="S26" i="14"/>
  <c r="L26" i="14"/>
  <c r="S25" i="14"/>
  <c r="L25" i="14"/>
  <c r="S24" i="14"/>
  <c r="L24" i="14"/>
  <c r="S23" i="14"/>
  <c r="L23" i="14"/>
  <c r="S22" i="14"/>
  <c r="L22" i="14"/>
  <c r="S21" i="14"/>
  <c r="L21" i="14"/>
  <c r="S20" i="14"/>
  <c r="L20" i="14"/>
  <c r="S19" i="14"/>
  <c r="S28" i="14" s="1"/>
  <c r="L19" i="14"/>
  <c r="L28" i="14" s="1"/>
  <c r="S18" i="14"/>
  <c r="S27" i="14" s="1"/>
  <c r="L18" i="14"/>
  <c r="L27" i="14" s="1"/>
  <c r="R28" i="13" l="1"/>
  <c r="Q28" i="13"/>
  <c r="P28" i="13"/>
  <c r="O28" i="13"/>
  <c r="N28" i="13"/>
  <c r="M28" i="13"/>
  <c r="K28" i="13"/>
  <c r="J28" i="13"/>
  <c r="I28" i="13"/>
  <c r="H28" i="13"/>
  <c r="G28" i="13"/>
  <c r="F28" i="13"/>
  <c r="E28" i="13"/>
  <c r="D28" i="13"/>
  <c r="C28" i="13"/>
  <c r="B28" i="13"/>
  <c r="R27" i="13"/>
  <c r="Q27" i="13"/>
  <c r="P27" i="13"/>
  <c r="O27" i="13"/>
  <c r="N27" i="13"/>
  <c r="M27" i="13"/>
  <c r="K27" i="13"/>
  <c r="J27" i="13"/>
  <c r="I27" i="13"/>
  <c r="H27" i="13"/>
  <c r="G27" i="13"/>
  <c r="F27" i="13"/>
  <c r="E27" i="13"/>
  <c r="D27" i="13"/>
  <c r="C27" i="13"/>
  <c r="B27" i="13"/>
  <c r="S26" i="13"/>
  <c r="L26" i="13"/>
  <c r="S25" i="13"/>
  <c r="L25" i="13"/>
  <c r="S24" i="13"/>
  <c r="L24" i="13"/>
  <c r="S23" i="13"/>
  <c r="L23" i="13"/>
  <c r="S22" i="13"/>
  <c r="L22" i="13"/>
  <c r="S21" i="13"/>
  <c r="L21" i="13"/>
  <c r="S20" i="13"/>
  <c r="S28" i="13" s="1"/>
  <c r="L20" i="13"/>
  <c r="S19" i="13"/>
  <c r="L19" i="13"/>
  <c r="L28" i="13" s="1"/>
  <c r="S18" i="13"/>
  <c r="S27" i="13" s="1"/>
  <c r="L18" i="13"/>
  <c r="L27" i="13" s="1"/>
  <c r="R28" i="12" l="1"/>
  <c r="Q28" i="12"/>
  <c r="P28" i="12"/>
  <c r="O28" i="12"/>
  <c r="N28" i="12"/>
  <c r="M28" i="12"/>
  <c r="K28" i="12"/>
  <c r="J28" i="12"/>
  <c r="I28" i="12"/>
  <c r="H28" i="12"/>
  <c r="G28" i="12"/>
  <c r="F28" i="12"/>
  <c r="E28" i="12"/>
  <c r="D28" i="12"/>
  <c r="C28" i="12"/>
  <c r="B28" i="12"/>
  <c r="R27" i="12"/>
  <c r="Q27" i="12"/>
  <c r="P27" i="12"/>
  <c r="O27" i="12"/>
  <c r="N27" i="12"/>
  <c r="M27" i="12"/>
  <c r="K27" i="12"/>
  <c r="J27" i="12"/>
  <c r="I27" i="12"/>
  <c r="H27" i="12"/>
  <c r="G27" i="12"/>
  <c r="F27" i="12"/>
  <c r="E27" i="12"/>
  <c r="D27" i="12"/>
  <c r="C27" i="12"/>
  <c r="B27" i="12"/>
  <c r="S26" i="12"/>
  <c r="L26" i="12"/>
  <c r="S25" i="12"/>
  <c r="L25" i="12"/>
  <c r="S24" i="12"/>
  <c r="L24" i="12"/>
  <c r="S23" i="12"/>
  <c r="L23" i="12"/>
  <c r="S22" i="12"/>
  <c r="L22" i="12"/>
  <c r="S21" i="12"/>
  <c r="L21" i="12"/>
  <c r="S20" i="12"/>
  <c r="L20" i="12"/>
  <c r="S19" i="12"/>
  <c r="S28" i="12" s="1"/>
  <c r="L19" i="12"/>
  <c r="L28" i="12" s="1"/>
  <c r="S18" i="12"/>
  <c r="S27" i="12" s="1"/>
  <c r="L18" i="12"/>
  <c r="L27" i="12" s="1"/>
  <c r="H22" i="11" l="1"/>
  <c r="H20" i="11"/>
  <c r="D26" i="9" l="1"/>
  <c r="L27" i="8" l="1"/>
  <c r="J27" i="8"/>
  <c r="H27" i="8"/>
  <c r="N26" i="8"/>
  <c r="N25" i="8"/>
  <c r="N24" i="8"/>
  <c r="N23" i="8"/>
  <c r="N22" i="8"/>
  <c r="N29" i="8" s="1"/>
  <c r="H47" i="7" l="1"/>
  <c r="C46" i="7"/>
  <c r="C45" i="7"/>
  <c r="C44" i="7"/>
  <c r="C43" i="7"/>
  <c r="C42" i="7"/>
  <c r="C41" i="7"/>
  <c r="C40" i="7"/>
  <c r="C39" i="7"/>
  <c r="C38" i="7"/>
  <c r="C37" i="7"/>
  <c r="H35" i="7"/>
  <c r="G35" i="7"/>
  <c r="F35" i="7"/>
  <c r="F24" i="7" s="1"/>
  <c r="F47" i="7" s="1"/>
  <c r="C47" i="7" s="1"/>
  <c r="E35" i="7"/>
  <c r="C35" i="7" s="1"/>
  <c r="D35" i="7"/>
  <c r="C34" i="7"/>
  <c r="C33" i="7"/>
  <c r="C32" i="7"/>
  <c r="C31" i="7"/>
  <c r="C30" i="7"/>
  <c r="C29" i="7"/>
  <c r="C28" i="7"/>
  <c r="C27" i="7"/>
  <c r="C26" i="7"/>
  <c r="C25" i="7"/>
  <c r="H24" i="7"/>
  <c r="C23" i="7"/>
  <c r="C22" i="7"/>
  <c r="C21" i="7"/>
  <c r="C20" i="7"/>
  <c r="E24" i="7" l="1"/>
  <c r="C24" i="7" s="1"/>
  <c r="K82" i="6"/>
  <c r="K81" i="6" s="1"/>
  <c r="J82" i="6"/>
  <c r="J81" i="6" s="1"/>
  <c r="I82" i="6"/>
  <c r="I81" i="6"/>
  <c r="K75" i="6"/>
  <c r="J75" i="6"/>
  <c r="J74" i="6" s="1"/>
  <c r="I75" i="6"/>
  <c r="I74" i="6" s="1"/>
  <c r="K74" i="6"/>
  <c r="K69" i="6"/>
  <c r="J69" i="6"/>
  <c r="I69" i="6"/>
  <c r="K66" i="6"/>
  <c r="K65" i="6" s="1"/>
  <c r="J66" i="6"/>
  <c r="J65" i="6" s="1"/>
  <c r="I66" i="6"/>
  <c r="I65" i="6" s="1"/>
  <c r="K59" i="6"/>
  <c r="J59" i="6"/>
  <c r="I59" i="6"/>
  <c r="K54" i="6"/>
  <c r="J54" i="6"/>
  <c r="I54" i="6"/>
  <c r="K51" i="6"/>
  <c r="J51" i="6"/>
  <c r="I51" i="6"/>
  <c r="K48" i="6"/>
  <c r="J48" i="6"/>
  <c r="J47" i="6" s="1"/>
  <c r="I48" i="6"/>
  <c r="I47" i="6" s="1"/>
  <c r="K47" i="6"/>
  <c r="K43" i="6"/>
  <c r="K42" i="6" s="1"/>
  <c r="J43" i="6"/>
  <c r="J42" i="6" s="1"/>
  <c r="I43" i="6"/>
  <c r="I42" i="6"/>
  <c r="K39" i="6"/>
  <c r="J39" i="6"/>
  <c r="I39" i="6"/>
  <c r="K37" i="6"/>
  <c r="J37" i="6"/>
  <c r="I37" i="6"/>
  <c r="K32" i="6"/>
  <c r="K31" i="6" s="1"/>
  <c r="K30" i="6" s="1"/>
  <c r="K90" i="6" s="1"/>
  <c r="J32" i="6"/>
  <c r="J31" i="6" s="1"/>
  <c r="J30" i="6" s="1"/>
  <c r="J90" i="6" s="1"/>
  <c r="I32" i="6"/>
  <c r="I31" i="6"/>
  <c r="I30" i="6" l="1"/>
  <c r="I90" i="6" s="1"/>
  <c r="L357" i="5"/>
  <c r="K357" i="5"/>
  <c r="J357" i="5"/>
  <c r="I357" i="5"/>
  <c r="I356" i="5" s="1"/>
  <c r="L356" i="5"/>
  <c r="K356" i="5"/>
  <c r="J356" i="5"/>
  <c r="L354" i="5"/>
  <c r="K354" i="5"/>
  <c r="J354" i="5"/>
  <c r="I354" i="5"/>
  <c r="L353" i="5"/>
  <c r="K353" i="5"/>
  <c r="J353" i="5"/>
  <c r="I353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L346" i="5"/>
  <c r="K346" i="5"/>
  <c r="J346" i="5"/>
  <c r="I346" i="5"/>
  <c r="L343" i="5"/>
  <c r="K343" i="5"/>
  <c r="J343" i="5"/>
  <c r="I343" i="5"/>
  <c r="L342" i="5"/>
  <c r="K342" i="5"/>
  <c r="J342" i="5"/>
  <c r="I342" i="5"/>
  <c r="L339" i="5"/>
  <c r="K339" i="5"/>
  <c r="J339" i="5"/>
  <c r="I339" i="5"/>
  <c r="L338" i="5"/>
  <c r="K338" i="5"/>
  <c r="J338" i="5"/>
  <c r="I338" i="5"/>
  <c r="L335" i="5"/>
  <c r="K335" i="5"/>
  <c r="J335" i="5"/>
  <c r="I335" i="5"/>
  <c r="L332" i="5"/>
  <c r="K332" i="5"/>
  <c r="J332" i="5"/>
  <c r="I332" i="5"/>
  <c r="L330" i="5"/>
  <c r="K330" i="5"/>
  <c r="J330" i="5"/>
  <c r="I330" i="5"/>
  <c r="L329" i="5"/>
  <c r="K329" i="5"/>
  <c r="J329" i="5"/>
  <c r="I329" i="5"/>
  <c r="I328" i="5" s="1"/>
  <c r="L328" i="5"/>
  <c r="K328" i="5"/>
  <c r="J328" i="5"/>
  <c r="L325" i="5"/>
  <c r="K325" i="5"/>
  <c r="J325" i="5"/>
  <c r="I325" i="5"/>
  <c r="I324" i="5" s="1"/>
  <c r="L324" i="5"/>
  <c r="K324" i="5"/>
  <c r="J324" i="5"/>
  <c r="L322" i="5"/>
  <c r="K322" i="5"/>
  <c r="J322" i="5"/>
  <c r="I322" i="5"/>
  <c r="I321" i="5" s="1"/>
  <c r="L321" i="5"/>
  <c r="K321" i="5"/>
  <c r="J321" i="5"/>
  <c r="L319" i="5"/>
  <c r="K319" i="5"/>
  <c r="J319" i="5"/>
  <c r="I319" i="5"/>
  <c r="I318" i="5" s="1"/>
  <c r="L318" i="5"/>
  <c r="K318" i="5"/>
  <c r="J318" i="5"/>
  <c r="L315" i="5"/>
  <c r="K315" i="5"/>
  <c r="J315" i="5"/>
  <c r="I315" i="5"/>
  <c r="I314" i="5" s="1"/>
  <c r="L314" i="5"/>
  <c r="K314" i="5"/>
  <c r="J314" i="5"/>
  <c r="L311" i="5"/>
  <c r="K311" i="5"/>
  <c r="J311" i="5"/>
  <c r="I311" i="5"/>
  <c r="I310" i="5" s="1"/>
  <c r="L310" i="5"/>
  <c r="K310" i="5"/>
  <c r="J310" i="5"/>
  <c r="L307" i="5"/>
  <c r="K307" i="5"/>
  <c r="J307" i="5"/>
  <c r="I307" i="5"/>
  <c r="I306" i="5" s="1"/>
  <c r="L306" i="5"/>
  <c r="K306" i="5"/>
  <c r="J306" i="5"/>
  <c r="L303" i="5"/>
  <c r="K303" i="5"/>
  <c r="J303" i="5"/>
  <c r="I303" i="5"/>
  <c r="L300" i="5"/>
  <c r="K300" i="5"/>
  <c r="J300" i="5"/>
  <c r="I300" i="5"/>
  <c r="L298" i="5"/>
  <c r="K298" i="5"/>
  <c r="J298" i="5"/>
  <c r="I298" i="5"/>
  <c r="I297" i="5" s="1"/>
  <c r="L297" i="5"/>
  <c r="K297" i="5"/>
  <c r="J297" i="5"/>
  <c r="L296" i="5"/>
  <c r="K296" i="5"/>
  <c r="J296" i="5"/>
  <c r="L295" i="5"/>
  <c r="K295" i="5"/>
  <c r="J295" i="5"/>
  <c r="L292" i="5"/>
  <c r="K292" i="5"/>
  <c r="J292" i="5"/>
  <c r="I292" i="5"/>
  <c r="I291" i="5" s="1"/>
  <c r="L291" i="5"/>
  <c r="K291" i="5"/>
  <c r="J291" i="5"/>
  <c r="L289" i="5"/>
  <c r="K289" i="5"/>
  <c r="J289" i="5"/>
  <c r="I289" i="5"/>
  <c r="I288" i="5" s="1"/>
  <c r="L288" i="5"/>
  <c r="K288" i="5"/>
  <c r="J288" i="5"/>
  <c r="L286" i="5"/>
  <c r="K286" i="5"/>
  <c r="J286" i="5"/>
  <c r="I286" i="5"/>
  <c r="I285" i="5" s="1"/>
  <c r="L285" i="5"/>
  <c r="K285" i="5"/>
  <c r="J285" i="5"/>
  <c r="L282" i="5"/>
  <c r="K282" i="5"/>
  <c r="J282" i="5"/>
  <c r="I282" i="5"/>
  <c r="I281" i="5" s="1"/>
  <c r="L281" i="5"/>
  <c r="K281" i="5"/>
  <c r="J281" i="5"/>
  <c r="L278" i="5"/>
  <c r="K278" i="5"/>
  <c r="J278" i="5"/>
  <c r="I278" i="5"/>
  <c r="I277" i="5" s="1"/>
  <c r="L277" i="5"/>
  <c r="K277" i="5"/>
  <c r="J277" i="5"/>
  <c r="L274" i="5"/>
  <c r="K274" i="5"/>
  <c r="J274" i="5"/>
  <c r="I274" i="5"/>
  <c r="I273" i="5" s="1"/>
  <c r="L273" i="5"/>
  <c r="K273" i="5"/>
  <c r="J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I264" i="5" s="1"/>
  <c r="I263" i="5" s="1"/>
  <c r="L264" i="5"/>
  <c r="K264" i="5"/>
  <c r="J264" i="5"/>
  <c r="L263" i="5"/>
  <c r="K263" i="5"/>
  <c r="J263" i="5"/>
  <c r="L260" i="5"/>
  <c r="K260" i="5"/>
  <c r="J260" i="5"/>
  <c r="J259" i="5" s="1"/>
  <c r="I260" i="5"/>
  <c r="I259" i="5" s="1"/>
  <c r="L259" i="5"/>
  <c r="K259" i="5"/>
  <c r="L257" i="5"/>
  <c r="K257" i="5"/>
  <c r="J257" i="5"/>
  <c r="I257" i="5"/>
  <c r="L256" i="5"/>
  <c r="K256" i="5"/>
  <c r="J256" i="5"/>
  <c r="I256" i="5"/>
  <c r="L254" i="5"/>
  <c r="K254" i="5"/>
  <c r="J254" i="5"/>
  <c r="I254" i="5"/>
  <c r="L253" i="5"/>
  <c r="K253" i="5"/>
  <c r="J253" i="5"/>
  <c r="I253" i="5"/>
  <c r="L250" i="5"/>
  <c r="K250" i="5"/>
  <c r="J250" i="5"/>
  <c r="I250" i="5"/>
  <c r="I249" i="5" s="1"/>
  <c r="L249" i="5"/>
  <c r="K249" i="5"/>
  <c r="J249" i="5"/>
  <c r="L246" i="5"/>
  <c r="K246" i="5"/>
  <c r="J246" i="5"/>
  <c r="I246" i="5"/>
  <c r="I245" i="5" s="1"/>
  <c r="L245" i="5"/>
  <c r="K245" i="5"/>
  <c r="J245" i="5"/>
  <c r="L242" i="5"/>
  <c r="K242" i="5"/>
  <c r="J242" i="5"/>
  <c r="I242" i="5"/>
  <c r="I241" i="5" s="1"/>
  <c r="L241" i="5"/>
  <c r="K241" i="5"/>
  <c r="J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I232" i="5" s="1"/>
  <c r="L232" i="5"/>
  <c r="K232" i="5"/>
  <c r="J232" i="5"/>
  <c r="J231" i="5" s="1"/>
  <c r="J230" i="5" s="1"/>
  <c r="L231" i="5"/>
  <c r="K231" i="5"/>
  <c r="L230" i="5"/>
  <c r="K230" i="5"/>
  <c r="L226" i="5"/>
  <c r="K226" i="5"/>
  <c r="J226" i="5"/>
  <c r="J225" i="5" s="1"/>
  <c r="J224" i="5" s="1"/>
  <c r="I226" i="5"/>
  <c r="I225" i="5" s="1"/>
  <c r="I224" i="5" s="1"/>
  <c r="L225" i="5"/>
  <c r="K225" i="5"/>
  <c r="L224" i="5"/>
  <c r="K224" i="5"/>
  <c r="L222" i="5"/>
  <c r="K222" i="5"/>
  <c r="J222" i="5"/>
  <c r="I222" i="5"/>
  <c r="L221" i="5"/>
  <c r="K221" i="5"/>
  <c r="J221" i="5"/>
  <c r="J220" i="5" s="1"/>
  <c r="I221" i="5"/>
  <c r="I220" i="5" s="1"/>
  <c r="L220" i="5"/>
  <c r="K220" i="5"/>
  <c r="L213" i="5"/>
  <c r="K213" i="5"/>
  <c r="J213" i="5"/>
  <c r="J212" i="5" s="1"/>
  <c r="I213" i="5"/>
  <c r="I212" i="5" s="1"/>
  <c r="I208" i="5" s="1"/>
  <c r="L212" i="5"/>
  <c r="K212" i="5"/>
  <c r="L210" i="5"/>
  <c r="K210" i="5"/>
  <c r="J210" i="5"/>
  <c r="J209" i="5" s="1"/>
  <c r="J208" i="5" s="1"/>
  <c r="I210" i="5"/>
  <c r="L209" i="5"/>
  <c r="K209" i="5"/>
  <c r="I209" i="5"/>
  <c r="L208" i="5"/>
  <c r="K208" i="5"/>
  <c r="L203" i="5"/>
  <c r="K203" i="5"/>
  <c r="J203" i="5"/>
  <c r="J202" i="5" s="1"/>
  <c r="J201" i="5" s="1"/>
  <c r="I203" i="5"/>
  <c r="L202" i="5"/>
  <c r="K202" i="5"/>
  <c r="I202" i="5"/>
  <c r="I201" i="5" s="1"/>
  <c r="L201" i="5"/>
  <c r="K201" i="5"/>
  <c r="L199" i="5"/>
  <c r="K199" i="5"/>
  <c r="J199" i="5"/>
  <c r="I199" i="5"/>
  <c r="L198" i="5"/>
  <c r="K198" i="5"/>
  <c r="J198" i="5"/>
  <c r="I198" i="5"/>
  <c r="L194" i="5"/>
  <c r="K194" i="5"/>
  <c r="J194" i="5"/>
  <c r="I194" i="5"/>
  <c r="L193" i="5"/>
  <c r="K193" i="5"/>
  <c r="J193" i="5"/>
  <c r="I193" i="5"/>
  <c r="P188" i="5"/>
  <c r="O188" i="5"/>
  <c r="N188" i="5"/>
  <c r="M188" i="5"/>
  <c r="L188" i="5"/>
  <c r="K188" i="5"/>
  <c r="J188" i="5"/>
  <c r="J187" i="5" s="1"/>
  <c r="I188" i="5"/>
  <c r="I187" i="5" s="1"/>
  <c r="L187" i="5"/>
  <c r="K187" i="5"/>
  <c r="L183" i="5"/>
  <c r="K183" i="5"/>
  <c r="J183" i="5"/>
  <c r="J182" i="5" s="1"/>
  <c r="I183" i="5"/>
  <c r="L182" i="5"/>
  <c r="K182" i="5"/>
  <c r="I182" i="5"/>
  <c r="L180" i="5"/>
  <c r="K180" i="5"/>
  <c r="J180" i="5"/>
  <c r="I180" i="5"/>
  <c r="L179" i="5"/>
  <c r="K179" i="5"/>
  <c r="J179" i="5"/>
  <c r="I179" i="5"/>
  <c r="I178" i="5" s="1"/>
  <c r="L178" i="5"/>
  <c r="K178" i="5"/>
  <c r="L177" i="5"/>
  <c r="K177" i="5"/>
  <c r="L176" i="5"/>
  <c r="K176" i="5"/>
  <c r="L172" i="5"/>
  <c r="K172" i="5"/>
  <c r="J172" i="5"/>
  <c r="J171" i="5" s="1"/>
  <c r="I172" i="5"/>
  <c r="I171" i="5" s="1"/>
  <c r="L171" i="5"/>
  <c r="K171" i="5"/>
  <c r="L167" i="5"/>
  <c r="K167" i="5"/>
  <c r="J167" i="5"/>
  <c r="J166" i="5" s="1"/>
  <c r="I167" i="5"/>
  <c r="I166" i="5" s="1"/>
  <c r="I165" i="5" s="1"/>
  <c r="L166" i="5"/>
  <c r="K166" i="5"/>
  <c r="L165" i="5"/>
  <c r="K165" i="5"/>
  <c r="L163" i="5"/>
  <c r="K163" i="5"/>
  <c r="J163" i="5"/>
  <c r="I163" i="5"/>
  <c r="L162" i="5"/>
  <c r="K162" i="5"/>
  <c r="J162" i="5"/>
  <c r="J161" i="5" s="1"/>
  <c r="I162" i="5"/>
  <c r="I161" i="5" s="1"/>
  <c r="L161" i="5"/>
  <c r="K161" i="5"/>
  <c r="L160" i="5"/>
  <c r="K160" i="5"/>
  <c r="L158" i="5"/>
  <c r="K158" i="5"/>
  <c r="J158" i="5"/>
  <c r="J157" i="5" s="1"/>
  <c r="I158" i="5"/>
  <c r="I157" i="5" s="1"/>
  <c r="L157" i="5"/>
  <c r="K157" i="5"/>
  <c r="L153" i="5"/>
  <c r="K153" i="5"/>
  <c r="J153" i="5"/>
  <c r="J152" i="5" s="1"/>
  <c r="J151" i="5" s="1"/>
  <c r="J150" i="5" s="1"/>
  <c r="I153" i="5"/>
  <c r="I152" i="5" s="1"/>
  <c r="L152" i="5"/>
  <c r="K152" i="5"/>
  <c r="L151" i="5"/>
  <c r="K151" i="5"/>
  <c r="L150" i="5"/>
  <c r="K150" i="5"/>
  <c r="L147" i="5"/>
  <c r="K147" i="5"/>
  <c r="J147" i="5"/>
  <c r="J146" i="5" s="1"/>
  <c r="J145" i="5" s="1"/>
  <c r="I147" i="5"/>
  <c r="L146" i="5"/>
  <c r="K146" i="5"/>
  <c r="I146" i="5"/>
  <c r="I145" i="5" s="1"/>
  <c r="L145" i="5"/>
  <c r="K145" i="5"/>
  <c r="L143" i="5"/>
  <c r="K143" i="5"/>
  <c r="J143" i="5"/>
  <c r="J142" i="5" s="1"/>
  <c r="I143" i="5"/>
  <c r="I142" i="5" s="1"/>
  <c r="L142" i="5"/>
  <c r="K142" i="5"/>
  <c r="L139" i="5"/>
  <c r="K139" i="5"/>
  <c r="J139" i="5"/>
  <c r="J138" i="5" s="1"/>
  <c r="J137" i="5" s="1"/>
  <c r="I139" i="5"/>
  <c r="I138" i="5" s="1"/>
  <c r="I137" i="5" s="1"/>
  <c r="L138" i="5"/>
  <c r="K138" i="5"/>
  <c r="L137" i="5"/>
  <c r="K137" i="5"/>
  <c r="L134" i="5"/>
  <c r="K134" i="5"/>
  <c r="J134" i="5"/>
  <c r="I134" i="5"/>
  <c r="L133" i="5"/>
  <c r="K133" i="5"/>
  <c r="J133" i="5"/>
  <c r="J132" i="5" s="1"/>
  <c r="I133" i="5"/>
  <c r="I132" i="5" s="1"/>
  <c r="I131" i="5" s="1"/>
  <c r="L132" i="5"/>
  <c r="K132" i="5"/>
  <c r="L131" i="5"/>
  <c r="K131" i="5"/>
  <c r="L129" i="5"/>
  <c r="K129" i="5"/>
  <c r="J129" i="5"/>
  <c r="I129" i="5"/>
  <c r="L128" i="5"/>
  <c r="K128" i="5"/>
  <c r="J128" i="5"/>
  <c r="J127" i="5" s="1"/>
  <c r="I128" i="5"/>
  <c r="I127" i="5" s="1"/>
  <c r="L127" i="5"/>
  <c r="K127" i="5"/>
  <c r="L125" i="5"/>
  <c r="K125" i="5"/>
  <c r="J125" i="5"/>
  <c r="J124" i="5" s="1"/>
  <c r="J123" i="5" s="1"/>
  <c r="I125" i="5"/>
  <c r="I124" i="5" s="1"/>
  <c r="I123" i="5" s="1"/>
  <c r="L124" i="5"/>
  <c r="K124" i="5"/>
  <c r="L123" i="5"/>
  <c r="K123" i="5"/>
  <c r="L121" i="5"/>
  <c r="K121" i="5"/>
  <c r="J121" i="5"/>
  <c r="J120" i="5" s="1"/>
  <c r="J119" i="5" s="1"/>
  <c r="I121" i="5"/>
  <c r="L120" i="5"/>
  <c r="K120" i="5"/>
  <c r="I120" i="5"/>
  <c r="I119" i="5" s="1"/>
  <c r="L119" i="5"/>
  <c r="K119" i="5"/>
  <c r="L117" i="5"/>
  <c r="K117" i="5"/>
  <c r="J117" i="5"/>
  <c r="J116" i="5" s="1"/>
  <c r="J115" i="5" s="1"/>
  <c r="I117" i="5"/>
  <c r="L116" i="5"/>
  <c r="K116" i="5"/>
  <c r="I116" i="5"/>
  <c r="I115" i="5" s="1"/>
  <c r="L115" i="5"/>
  <c r="K115" i="5"/>
  <c r="L112" i="5"/>
  <c r="K112" i="5"/>
  <c r="J112" i="5"/>
  <c r="J111" i="5" s="1"/>
  <c r="J110" i="5" s="1"/>
  <c r="I112" i="5"/>
  <c r="I111" i="5" s="1"/>
  <c r="I110" i="5" s="1"/>
  <c r="L111" i="5"/>
  <c r="K111" i="5"/>
  <c r="L110" i="5"/>
  <c r="K110" i="5"/>
  <c r="L109" i="5"/>
  <c r="K109" i="5"/>
  <c r="L106" i="5"/>
  <c r="K106" i="5"/>
  <c r="J106" i="5"/>
  <c r="J105" i="5" s="1"/>
  <c r="I106" i="5"/>
  <c r="I105" i="5" s="1"/>
  <c r="L105" i="5"/>
  <c r="K105" i="5"/>
  <c r="L102" i="5"/>
  <c r="K102" i="5"/>
  <c r="J102" i="5"/>
  <c r="J101" i="5" s="1"/>
  <c r="J100" i="5" s="1"/>
  <c r="I102" i="5"/>
  <c r="I101" i="5" s="1"/>
  <c r="I100" i="5" s="1"/>
  <c r="L101" i="5"/>
  <c r="K101" i="5"/>
  <c r="L100" i="5"/>
  <c r="K100" i="5"/>
  <c r="L97" i="5"/>
  <c r="K97" i="5"/>
  <c r="J97" i="5"/>
  <c r="J96" i="5" s="1"/>
  <c r="J95" i="5" s="1"/>
  <c r="I97" i="5"/>
  <c r="I96" i="5" s="1"/>
  <c r="I95" i="5" s="1"/>
  <c r="L96" i="5"/>
  <c r="K96" i="5"/>
  <c r="L95" i="5"/>
  <c r="K95" i="5"/>
  <c r="L92" i="5"/>
  <c r="K92" i="5"/>
  <c r="J92" i="5"/>
  <c r="J91" i="5" s="1"/>
  <c r="J90" i="5" s="1"/>
  <c r="J89" i="5" s="1"/>
  <c r="I92" i="5"/>
  <c r="L91" i="5"/>
  <c r="K91" i="5"/>
  <c r="I91" i="5"/>
  <c r="I90" i="5" s="1"/>
  <c r="L90" i="5"/>
  <c r="K90" i="5"/>
  <c r="L89" i="5"/>
  <c r="K89" i="5"/>
  <c r="L85" i="5"/>
  <c r="K85" i="5"/>
  <c r="J85" i="5"/>
  <c r="J84" i="5" s="1"/>
  <c r="J83" i="5" s="1"/>
  <c r="J82" i="5" s="1"/>
  <c r="I85" i="5"/>
  <c r="L84" i="5"/>
  <c r="K84" i="5"/>
  <c r="I84" i="5"/>
  <c r="L83" i="5"/>
  <c r="K83" i="5"/>
  <c r="I83" i="5"/>
  <c r="I82" i="5" s="1"/>
  <c r="L82" i="5"/>
  <c r="K82" i="5"/>
  <c r="L80" i="5"/>
  <c r="K80" i="5"/>
  <c r="J80" i="5"/>
  <c r="J79" i="5" s="1"/>
  <c r="J78" i="5" s="1"/>
  <c r="I80" i="5"/>
  <c r="I79" i="5" s="1"/>
  <c r="I78" i="5" s="1"/>
  <c r="L79" i="5"/>
  <c r="K79" i="5"/>
  <c r="L78" i="5"/>
  <c r="K78" i="5"/>
  <c r="L74" i="5"/>
  <c r="K74" i="5"/>
  <c r="J74" i="5"/>
  <c r="J73" i="5" s="1"/>
  <c r="I74" i="5"/>
  <c r="I73" i="5" s="1"/>
  <c r="L73" i="5"/>
  <c r="K73" i="5"/>
  <c r="L69" i="5"/>
  <c r="K69" i="5"/>
  <c r="J69" i="5"/>
  <c r="J68" i="5" s="1"/>
  <c r="I69" i="5"/>
  <c r="I68" i="5" s="1"/>
  <c r="L68" i="5"/>
  <c r="K68" i="5"/>
  <c r="L64" i="5"/>
  <c r="K64" i="5"/>
  <c r="J64" i="5"/>
  <c r="I64" i="5"/>
  <c r="I63" i="5" s="1"/>
  <c r="L63" i="5"/>
  <c r="K63" i="5"/>
  <c r="J63" i="5"/>
  <c r="J62" i="5" s="1"/>
  <c r="J61" i="5" s="1"/>
  <c r="L62" i="5"/>
  <c r="K62" i="5"/>
  <c r="L61" i="5"/>
  <c r="K61" i="5"/>
  <c r="L45" i="5"/>
  <c r="K45" i="5"/>
  <c r="J45" i="5"/>
  <c r="J44" i="5" s="1"/>
  <c r="J43" i="5" s="1"/>
  <c r="J42" i="5" s="1"/>
  <c r="I45" i="5"/>
  <c r="I44" i="5" s="1"/>
  <c r="I43" i="5" s="1"/>
  <c r="I42" i="5" s="1"/>
  <c r="L44" i="5"/>
  <c r="K44" i="5"/>
  <c r="L43" i="5"/>
  <c r="K43" i="5"/>
  <c r="L42" i="5"/>
  <c r="K42" i="5"/>
  <c r="L40" i="5"/>
  <c r="K40" i="5"/>
  <c r="J40" i="5"/>
  <c r="J39" i="5" s="1"/>
  <c r="J38" i="5" s="1"/>
  <c r="I40" i="5"/>
  <c r="I39" i="5" s="1"/>
  <c r="I38" i="5" s="1"/>
  <c r="L39" i="5"/>
  <c r="K39" i="5"/>
  <c r="L38" i="5"/>
  <c r="K38" i="5"/>
  <c r="L36" i="5"/>
  <c r="K36" i="5"/>
  <c r="J36" i="5"/>
  <c r="I36" i="5"/>
  <c r="L34" i="5"/>
  <c r="K34" i="5"/>
  <c r="J34" i="5"/>
  <c r="J33" i="5" s="1"/>
  <c r="J32" i="5" s="1"/>
  <c r="J31" i="5" s="1"/>
  <c r="I34" i="5"/>
  <c r="I33" i="5" s="1"/>
  <c r="I32" i="5" s="1"/>
  <c r="I31" i="5" s="1"/>
  <c r="L33" i="5"/>
  <c r="K33" i="5"/>
  <c r="L32" i="5"/>
  <c r="K32" i="5"/>
  <c r="L31" i="5"/>
  <c r="K31" i="5"/>
  <c r="L30" i="5"/>
  <c r="L360" i="5" s="1"/>
  <c r="K30" i="5"/>
  <c r="K360" i="5" s="1"/>
  <c r="I160" i="5" l="1"/>
  <c r="I177" i="5"/>
  <c r="I30" i="5"/>
  <c r="I109" i="5"/>
  <c r="J165" i="5"/>
  <c r="J160" i="5" s="1"/>
  <c r="J178" i="5"/>
  <c r="J177" i="5" s="1"/>
  <c r="J176" i="5" s="1"/>
  <c r="I62" i="5"/>
  <c r="I61" i="5" s="1"/>
  <c r="I89" i="5"/>
  <c r="J109" i="5"/>
  <c r="J30" i="5" s="1"/>
  <c r="J360" i="5" s="1"/>
  <c r="J131" i="5"/>
  <c r="I151" i="5"/>
  <c r="I150" i="5" s="1"/>
  <c r="I231" i="5"/>
  <c r="I230" i="5" s="1"/>
  <c r="I296" i="5"/>
  <c r="I295" i="5" s="1"/>
  <c r="L357" i="4"/>
  <c r="K357" i="4"/>
  <c r="J357" i="4"/>
  <c r="J356" i="4" s="1"/>
  <c r="I357" i="4"/>
  <c r="I356" i="4" s="1"/>
  <c r="L356" i="4"/>
  <c r="K356" i="4"/>
  <c r="L354" i="4"/>
  <c r="K354" i="4"/>
  <c r="J354" i="4"/>
  <c r="J353" i="4" s="1"/>
  <c r="I354" i="4"/>
  <c r="L353" i="4"/>
  <c r="K353" i="4"/>
  <c r="I353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I346" i="4" s="1"/>
  <c r="L346" i="4"/>
  <c r="K346" i="4"/>
  <c r="J346" i="4"/>
  <c r="L343" i="4"/>
  <c r="K343" i="4"/>
  <c r="J343" i="4"/>
  <c r="I343" i="4"/>
  <c r="I342" i="4" s="1"/>
  <c r="L342" i="4"/>
  <c r="K342" i="4"/>
  <c r="J342" i="4"/>
  <c r="L339" i="4"/>
  <c r="K339" i="4"/>
  <c r="J339" i="4"/>
  <c r="I339" i="4"/>
  <c r="I338" i="4" s="1"/>
  <c r="L338" i="4"/>
  <c r="K338" i="4"/>
  <c r="J338" i="4"/>
  <c r="L335" i="4"/>
  <c r="K335" i="4"/>
  <c r="J335" i="4"/>
  <c r="I335" i="4"/>
  <c r="L332" i="4"/>
  <c r="K332" i="4"/>
  <c r="J332" i="4"/>
  <c r="I332" i="4"/>
  <c r="L330" i="4"/>
  <c r="K330" i="4"/>
  <c r="J330" i="4"/>
  <c r="J329" i="4" s="1"/>
  <c r="J328" i="4" s="1"/>
  <c r="I330" i="4"/>
  <c r="I329" i="4" s="1"/>
  <c r="I328" i="4" s="1"/>
  <c r="L329" i="4"/>
  <c r="K329" i="4"/>
  <c r="L328" i="4"/>
  <c r="K328" i="4"/>
  <c r="L325" i="4"/>
  <c r="K325" i="4"/>
  <c r="J325" i="4"/>
  <c r="I325" i="4"/>
  <c r="L324" i="4"/>
  <c r="K324" i="4"/>
  <c r="J324" i="4"/>
  <c r="I324" i="4"/>
  <c r="L322" i="4"/>
  <c r="K322" i="4"/>
  <c r="J322" i="4"/>
  <c r="I322" i="4"/>
  <c r="L321" i="4"/>
  <c r="K321" i="4"/>
  <c r="J321" i="4"/>
  <c r="I321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I310" i="4" s="1"/>
  <c r="L310" i="4"/>
  <c r="K310" i="4"/>
  <c r="J310" i="4"/>
  <c r="L307" i="4"/>
  <c r="K307" i="4"/>
  <c r="J307" i="4"/>
  <c r="J306" i="4" s="1"/>
  <c r="I307" i="4"/>
  <c r="I306" i="4" s="1"/>
  <c r="L306" i="4"/>
  <c r="K306" i="4"/>
  <c r="L303" i="4"/>
  <c r="K303" i="4"/>
  <c r="J303" i="4"/>
  <c r="I303" i="4"/>
  <c r="L300" i="4"/>
  <c r="K300" i="4"/>
  <c r="J300" i="4"/>
  <c r="I300" i="4"/>
  <c r="L298" i="4"/>
  <c r="K298" i="4"/>
  <c r="J298" i="4"/>
  <c r="J297" i="4" s="1"/>
  <c r="J296" i="4" s="1"/>
  <c r="J295" i="4" s="1"/>
  <c r="I298" i="4"/>
  <c r="L297" i="4"/>
  <c r="K297" i="4"/>
  <c r="I297" i="4"/>
  <c r="I296" i="4" s="1"/>
  <c r="I295" i="4" s="1"/>
  <c r="L296" i="4"/>
  <c r="K296" i="4"/>
  <c r="L295" i="4"/>
  <c r="K295" i="4"/>
  <c r="L292" i="4"/>
  <c r="K292" i="4"/>
  <c r="J292" i="4"/>
  <c r="J291" i="4" s="1"/>
  <c r="I292" i="4"/>
  <c r="L291" i="4"/>
  <c r="K291" i="4"/>
  <c r="I291" i="4"/>
  <c r="L289" i="4"/>
  <c r="K289" i="4"/>
  <c r="J289" i="4"/>
  <c r="J288" i="4" s="1"/>
  <c r="I289" i="4"/>
  <c r="L288" i="4"/>
  <c r="K288" i="4"/>
  <c r="I288" i="4"/>
  <c r="L286" i="4"/>
  <c r="K286" i="4"/>
  <c r="J286" i="4"/>
  <c r="J285" i="4" s="1"/>
  <c r="I286" i="4"/>
  <c r="L285" i="4"/>
  <c r="K285" i="4"/>
  <c r="I285" i="4"/>
  <c r="L282" i="4"/>
  <c r="K282" i="4"/>
  <c r="J282" i="4"/>
  <c r="I282" i="4"/>
  <c r="I281" i="4" s="1"/>
  <c r="L281" i="4"/>
  <c r="K281" i="4"/>
  <c r="J281" i="4"/>
  <c r="L278" i="4"/>
  <c r="K278" i="4"/>
  <c r="J278" i="4"/>
  <c r="I278" i="4"/>
  <c r="I277" i="4" s="1"/>
  <c r="L277" i="4"/>
  <c r="K277" i="4"/>
  <c r="J277" i="4"/>
  <c r="L274" i="4"/>
  <c r="K274" i="4"/>
  <c r="J274" i="4"/>
  <c r="J273" i="4" s="1"/>
  <c r="I274" i="4"/>
  <c r="I273" i="4" s="1"/>
  <c r="L273" i="4"/>
  <c r="K273" i="4"/>
  <c r="L270" i="4"/>
  <c r="K270" i="4"/>
  <c r="J270" i="4"/>
  <c r="I270" i="4"/>
  <c r="L267" i="4"/>
  <c r="K267" i="4"/>
  <c r="J267" i="4"/>
  <c r="I267" i="4"/>
  <c r="L265" i="4"/>
  <c r="K265" i="4"/>
  <c r="J265" i="4"/>
  <c r="J264" i="4" s="1"/>
  <c r="J263" i="4" s="1"/>
  <c r="I265" i="4"/>
  <c r="L264" i="4"/>
  <c r="K264" i="4"/>
  <c r="I264" i="4"/>
  <c r="I263" i="4" s="1"/>
  <c r="L263" i="4"/>
  <c r="K263" i="4"/>
  <c r="L260" i="4"/>
  <c r="K260" i="4"/>
  <c r="J260" i="4"/>
  <c r="J259" i="4" s="1"/>
  <c r="I260" i="4"/>
  <c r="I259" i="4" s="1"/>
  <c r="L259" i="4"/>
  <c r="K259" i="4"/>
  <c r="L257" i="4"/>
  <c r="K257" i="4"/>
  <c r="J257" i="4"/>
  <c r="J256" i="4" s="1"/>
  <c r="I257" i="4"/>
  <c r="I256" i="4" s="1"/>
  <c r="L256" i="4"/>
  <c r="K256" i="4"/>
  <c r="L254" i="4"/>
  <c r="K254" i="4"/>
  <c r="J254" i="4"/>
  <c r="J253" i="4" s="1"/>
  <c r="I254" i="4"/>
  <c r="I253" i="4" s="1"/>
  <c r="L253" i="4"/>
  <c r="K253" i="4"/>
  <c r="L250" i="4"/>
  <c r="K250" i="4"/>
  <c r="J250" i="4"/>
  <c r="J249" i="4" s="1"/>
  <c r="I250" i="4"/>
  <c r="I249" i="4" s="1"/>
  <c r="L249" i="4"/>
  <c r="K249" i="4"/>
  <c r="L246" i="4"/>
  <c r="K246" i="4"/>
  <c r="J246" i="4"/>
  <c r="J245" i="4" s="1"/>
  <c r="I246" i="4"/>
  <c r="I245" i="4" s="1"/>
  <c r="L245" i="4"/>
  <c r="K245" i="4"/>
  <c r="L242" i="4"/>
  <c r="K242" i="4"/>
  <c r="J242" i="4"/>
  <c r="J241" i="4" s="1"/>
  <c r="I242" i="4"/>
  <c r="L241" i="4"/>
  <c r="K241" i="4"/>
  <c r="I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L232" i="4"/>
  <c r="K232" i="4"/>
  <c r="J232" i="4"/>
  <c r="I232" i="4"/>
  <c r="L231" i="4"/>
  <c r="K231" i="4"/>
  <c r="L230" i="4"/>
  <c r="K230" i="4"/>
  <c r="L226" i="4"/>
  <c r="K226" i="4"/>
  <c r="J226" i="4"/>
  <c r="I226" i="4"/>
  <c r="L225" i="4"/>
  <c r="K225" i="4"/>
  <c r="J225" i="4"/>
  <c r="J224" i="4" s="1"/>
  <c r="I225" i="4"/>
  <c r="I224" i="4" s="1"/>
  <c r="L224" i="4"/>
  <c r="K224" i="4"/>
  <c r="L222" i="4"/>
  <c r="K222" i="4"/>
  <c r="J222" i="4"/>
  <c r="J221" i="4" s="1"/>
  <c r="J220" i="4" s="1"/>
  <c r="I222" i="4"/>
  <c r="I221" i="4" s="1"/>
  <c r="I220" i="4" s="1"/>
  <c r="L221" i="4"/>
  <c r="K221" i="4"/>
  <c r="L220" i="4"/>
  <c r="K220" i="4"/>
  <c r="L213" i="4"/>
  <c r="K213" i="4"/>
  <c r="J213" i="4"/>
  <c r="J212" i="4" s="1"/>
  <c r="I213" i="4"/>
  <c r="I212" i="4" s="1"/>
  <c r="L212" i="4"/>
  <c r="K212" i="4"/>
  <c r="L210" i="4"/>
  <c r="K210" i="4"/>
  <c r="J210" i="4"/>
  <c r="J209" i="4" s="1"/>
  <c r="I210" i="4"/>
  <c r="I209" i="4" s="1"/>
  <c r="I208" i="4" s="1"/>
  <c r="L209" i="4"/>
  <c r="K209" i="4"/>
  <c r="L208" i="4"/>
  <c r="K208" i="4"/>
  <c r="L203" i="4"/>
  <c r="K203" i="4"/>
  <c r="J203" i="4"/>
  <c r="I203" i="4"/>
  <c r="I202" i="4" s="1"/>
  <c r="I201" i="4" s="1"/>
  <c r="L202" i="4"/>
  <c r="K202" i="4"/>
  <c r="J202" i="4"/>
  <c r="J201" i="4" s="1"/>
  <c r="L201" i="4"/>
  <c r="K201" i="4"/>
  <c r="L199" i="4"/>
  <c r="K199" i="4"/>
  <c r="J199" i="4"/>
  <c r="J198" i="4" s="1"/>
  <c r="I199" i="4"/>
  <c r="I198" i="4" s="1"/>
  <c r="L198" i="4"/>
  <c r="K198" i="4"/>
  <c r="L194" i="4"/>
  <c r="K194" i="4"/>
  <c r="J194" i="4"/>
  <c r="J193" i="4" s="1"/>
  <c r="I194" i="4"/>
  <c r="I193" i="4" s="1"/>
  <c r="L193" i="4"/>
  <c r="K193" i="4"/>
  <c r="P188" i="4"/>
  <c r="O188" i="4"/>
  <c r="N188" i="4"/>
  <c r="M188" i="4"/>
  <c r="L188" i="4"/>
  <c r="K188" i="4"/>
  <c r="J188" i="4"/>
  <c r="I188" i="4"/>
  <c r="I187" i="4" s="1"/>
  <c r="L187" i="4"/>
  <c r="K187" i="4"/>
  <c r="J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L178" i="4"/>
  <c r="K178" i="4"/>
  <c r="L177" i="4"/>
  <c r="K177" i="4"/>
  <c r="L176" i="4"/>
  <c r="K176" i="4"/>
  <c r="L172" i="4"/>
  <c r="K172" i="4"/>
  <c r="J172" i="4"/>
  <c r="I172" i="4"/>
  <c r="I171" i="4" s="1"/>
  <c r="L171" i="4"/>
  <c r="K171" i="4"/>
  <c r="J171" i="4"/>
  <c r="L167" i="4"/>
  <c r="K167" i="4"/>
  <c r="J167" i="4"/>
  <c r="I167" i="4"/>
  <c r="I166" i="4" s="1"/>
  <c r="I165" i="4" s="1"/>
  <c r="L166" i="4"/>
  <c r="K166" i="4"/>
  <c r="J166" i="4"/>
  <c r="J165" i="4" s="1"/>
  <c r="L165" i="4"/>
  <c r="K165" i="4"/>
  <c r="L163" i="4"/>
  <c r="K163" i="4"/>
  <c r="J163" i="4"/>
  <c r="J162" i="4" s="1"/>
  <c r="J161" i="4" s="1"/>
  <c r="J160" i="4" s="1"/>
  <c r="I163" i="4"/>
  <c r="I162" i="4" s="1"/>
  <c r="I161" i="4" s="1"/>
  <c r="L162" i="4"/>
  <c r="K162" i="4"/>
  <c r="L161" i="4"/>
  <c r="K161" i="4"/>
  <c r="L160" i="4"/>
  <c r="K160" i="4"/>
  <c r="L158" i="4"/>
  <c r="K158" i="4"/>
  <c r="J158" i="4"/>
  <c r="J157" i="4" s="1"/>
  <c r="I158" i="4"/>
  <c r="I157" i="4" s="1"/>
  <c r="L157" i="4"/>
  <c r="K157" i="4"/>
  <c r="L153" i="4"/>
  <c r="K153" i="4"/>
  <c r="J153" i="4"/>
  <c r="J152" i="4" s="1"/>
  <c r="J151" i="4" s="1"/>
  <c r="J150" i="4" s="1"/>
  <c r="I153" i="4"/>
  <c r="L152" i="4"/>
  <c r="K152" i="4"/>
  <c r="I152" i="4"/>
  <c r="I151" i="4" s="1"/>
  <c r="I150" i="4" s="1"/>
  <c r="L151" i="4"/>
  <c r="K151" i="4"/>
  <c r="L150" i="4"/>
  <c r="K150" i="4"/>
  <c r="L147" i="4"/>
  <c r="K147" i="4"/>
  <c r="J147" i="4"/>
  <c r="J146" i="4" s="1"/>
  <c r="J145" i="4" s="1"/>
  <c r="I147" i="4"/>
  <c r="L146" i="4"/>
  <c r="K146" i="4"/>
  <c r="I146" i="4"/>
  <c r="I145" i="4" s="1"/>
  <c r="L145" i="4"/>
  <c r="K145" i="4"/>
  <c r="L143" i="4"/>
  <c r="K143" i="4"/>
  <c r="J143" i="4"/>
  <c r="J142" i="4" s="1"/>
  <c r="I143" i="4"/>
  <c r="I142" i="4" s="1"/>
  <c r="L142" i="4"/>
  <c r="K142" i="4"/>
  <c r="L139" i="4"/>
  <c r="K139" i="4"/>
  <c r="J139" i="4"/>
  <c r="J138" i="4" s="1"/>
  <c r="J137" i="4" s="1"/>
  <c r="I139" i="4"/>
  <c r="L138" i="4"/>
  <c r="K138" i="4"/>
  <c r="I138" i="4"/>
  <c r="I137" i="4" s="1"/>
  <c r="L137" i="4"/>
  <c r="K137" i="4"/>
  <c r="L134" i="4"/>
  <c r="K134" i="4"/>
  <c r="J134" i="4"/>
  <c r="I134" i="4"/>
  <c r="I133" i="4" s="1"/>
  <c r="I132" i="4" s="1"/>
  <c r="I131" i="4" s="1"/>
  <c r="L133" i="4"/>
  <c r="K133" i="4"/>
  <c r="J133" i="4"/>
  <c r="J132" i="4" s="1"/>
  <c r="J131" i="4" s="1"/>
  <c r="L132" i="4"/>
  <c r="K132" i="4"/>
  <c r="L131" i="4"/>
  <c r="K131" i="4"/>
  <c r="L129" i="4"/>
  <c r="K129" i="4"/>
  <c r="J129" i="4"/>
  <c r="I129" i="4"/>
  <c r="L128" i="4"/>
  <c r="K128" i="4"/>
  <c r="J128" i="4"/>
  <c r="J127" i="4" s="1"/>
  <c r="I128" i="4"/>
  <c r="L127" i="4"/>
  <c r="K127" i="4"/>
  <c r="I127" i="4"/>
  <c r="L125" i="4"/>
  <c r="K125" i="4"/>
  <c r="J125" i="4"/>
  <c r="J124" i="4" s="1"/>
  <c r="J123" i="4" s="1"/>
  <c r="I125" i="4"/>
  <c r="L124" i="4"/>
  <c r="K124" i="4"/>
  <c r="I124" i="4"/>
  <c r="I123" i="4" s="1"/>
  <c r="L123" i="4"/>
  <c r="K123" i="4"/>
  <c r="L121" i="4"/>
  <c r="K121" i="4"/>
  <c r="J121" i="4"/>
  <c r="I121" i="4"/>
  <c r="I120" i="4" s="1"/>
  <c r="I119" i="4" s="1"/>
  <c r="L120" i="4"/>
  <c r="K120" i="4"/>
  <c r="J120" i="4"/>
  <c r="J119" i="4" s="1"/>
  <c r="L119" i="4"/>
  <c r="K119" i="4"/>
  <c r="L117" i="4"/>
  <c r="K117" i="4"/>
  <c r="J117" i="4"/>
  <c r="J116" i="4" s="1"/>
  <c r="J115" i="4" s="1"/>
  <c r="I117" i="4"/>
  <c r="L116" i="4"/>
  <c r="K116" i="4"/>
  <c r="I116" i="4"/>
  <c r="I115" i="4" s="1"/>
  <c r="L115" i="4"/>
  <c r="K115" i="4"/>
  <c r="L112" i="4"/>
  <c r="K112" i="4"/>
  <c r="J112" i="4"/>
  <c r="I112" i="4"/>
  <c r="I111" i="4" s="1"/>
  <c r="I110" i="4" s="1"/>
  <c r="L111" i="4"/>
  <c r="K111" i="4"/>
  <c r="J111" i="4"/>
  <c r="J110" i="4" s="1"/>
  <c r="J109" i="4" s="1"/>
  <c r="L110" i="4"/>
  <c r="K110" i="4"/>
  <c r="L109" i="4"/>
  <c r="K109" i="4"/>
  <c r="L106" i="4"/>
  <c r="K106" i="4"/>
  <c r="J106" i="4"/>
  <c r="I106" i="4"/>
  <c r="I105" i="4" s="1"/>
  <c r="L105" i="4"/>
  <c r="K105" i="4"/>
  <c r="J105" i="4"/>
  <c r="L102" i="4"/>
  <c r="K102" i="4"/>
  <c r="J102" i="4"/>
  <c r="J101" i="4" s="1"/>
  <c r="J100" i="4" s="1"/>
  <c r="I102" i="4"/>
  <c r="I101" i="4" s="1"/>
  <c r="I100" i="4" s="1"/>
  <c r="L101" i="4"/>
  <c r="K101" i="4"/>
  <c r="L100" i="4"/>
  <c r="K100" i="4"/>
  <c r="L97" i="4"/>
  <c r="K97" i="4"/>
  <c r="J97" i="4"/>
  <c r="J96" i="4" s="1"/>
  <c r="J95" i="4" s="1"/>
  <c r="I97" i="4"/>
  <c r="I96" i="4" s="1"/>
  <c r="I95" i="4" s="1"/>
  <c r="L96" i="4"/>
  <c r="K96" i="4"/>
  <c r="L95" i="4"/>
  <c r="K95" i="4"/>
  <c r="L92" i="4"/>
  <c r="K92" i="4"/>
  <c r="J92" i="4"/>
  <c r="J91" i="4" s="1"/>
  <c r="J90" i="4" s="1"/>
  <c r="J89" i="4" s="1"/>
  <c r="I92" i="4"/>
  <c r="I91" i="4" s="1"/>
  <c r="I90" i="4" s="1"/>
  <c r="I89" i="4" s="1"/>
  <c r="L91" i="4"/>
  <c r="K91" i="4"/>
  <c r="L90" i="4"/>
  <c r="K90" i="4"/>
  <c r="L89" i="4"/>
  <c r="K89" i="4"/>
  <c r="L85" i="4"/>
  <c r="K85" i="4"/>
  <c r="J85" i="4"/>
  <c r="J84" i="4" s="1"/>
  <c r="J83" i="4" s="1"/>
  <c r="J82" i="4" s="1"/>
  <c r="I85" i="4"/>
  <c r="L84" i="4"/>
  <c r="K84" i="4"/>
  <c r="I84" i="4"/>
  <c r="I83" i="4" s="1"/>
  <c r="I82" i="4" s="1"/>
  <c r="L83" i="4"/>
  <c r="K83" i="4"/>
  <c r="L82" i="4"/>
  <c r="K82" i="4"/>
  <c r="L80" i="4"/>
  <c r="K80" i="4"/>
  <c r="J80" i="4"/>
  <c r="J79" i="4" s="1"/>
  <c r="J78" i="4" s="1"/>
  <c r="I80" i="4"/>
  <c r="I79" i="4" s="1"/>
  <c r="I78" i="4" s="1"/>
  <c r="L79" i="4"/>
  <c r="K79" i="4"/>
  <c r="L78" i="4"/>
  <c r="K78" i="4"/>
  <c r="L74" i="4"/>
  <c r="K74" i="4"/>
  <c r="J74" i="4"/>
  <c r="J73" i="4" s="1"/>
  <c r="I74" i="4"/>
  <c r="L73" i="4"/>
  <c r="K73" i="4"/>
  <c r="I73" i="4"/>
  <c r="L69" i="4"/>
  <c r="K69" i="4"/>
  <c r="J69" i="4"/>
  <c r="J68" i="4" s="1"/>
  <c r="I69" i="4"/>
  <c r="I68" i="4" s="1"/>
  <c r="L68" i="4"/>
  <c r="K68" i="4"/>
  <c r="L64" i="4"/>
  <c r="K64" i="4"/>
  <c r="J64" i="4"/>
  <c r="J63" i="4" s="1"/>
  <c r="J62" i="4" s="1"/>
  <c r="J61" i="4" s="1"/>
  <c r="I64" i="4"/>
  <c r="I63" i="4" s="1"/>
  <c r="L63" i="4"/>
  <c r="K63" i="4"/>
  <c r="L62" i="4"/>
  <c r="K62" i="4"/>
  <c r="L61" i="4"/>
  <c r="K61" i="4"/>
  <c r="L45" i="4"/>
  <c r="K45" i="4"/>
  <c r="J45" i="4"/>
  <c r="J44" i="4" s="1"/>
  <c r="J43" i="4" s="1"/>
  <c r="J42" i="4" s="1"/>
  <c r="I45" i="4"/>
  <c r="I44" i="4" s="1"/>
  <c r="I43" i="4" s="1"/>
  <c r="I42" i="4" s="1"/>
  <c r="L44" i="4"/>
  <c r="K44" i="4"/>
  <c r="L43" i="4"/>
  <c r="K43" i="4"/>
  <c r="L42" i="4"/>
  <c r="K42" i="4"/>
  <c r="L40" i="4"/>
  <c r="K40" i="4"/>
  <c r="J40" i="4"/>
  <c r="I40" i="4"/>
  <c r="I39" i="4" s="1"/>
  <c r="I38" i="4" s="1"/>
  <c r="L39" i="4"/>
  <c r="K39" i="4"/>
  <c r="J39" i="4"/>
  <c r="J38" i="4" s="1"/>
  <c r="L38" i="4"/>
  <c r="K38" i="4"/>
  <c r="L36" i="4"/>
  <c r="K36" i="4"/>
  <c r="J36" i="4"/>
  <c r="I36" i="4"/>
  <c r="L34" i="4"/>
  <c r="K34" i="4"/>
  <c r="J34" i="4"/>
  <c r="I34" i="4"/>
  <c r="I33" i="4" s="1"/>
  <c r="I32" i="4" s="1"/>
  <c r="I31" i="4" s="1"/>
  <c r="L33" i="4"/>
  <c r="K33" i="4"/>
  <c r="J33" i="4"/>
  <c r="L32" i="4"/>
  <c r="K32" i="4"/>
  <c r="J32" i="4"/>
  <c r="J31" i="4" s="1"/>
  <c r="J30" i="4" s="1"/>
  <c r="L31" i="4"/>
  <c r="K31" i="4"/>
  <c r="L30" i="4"/>
  <c r="L360" i="4" s="1"/>
  <c r="K30" i="4"/>
  <c r="K360" i="4" s="1"/>
  <c r="I360" i="5" l="1"/>
  <c r="I176" i="5"/>
  <c r="I178" i="4"/>
  <c r="I177" i="4" s="1"/>
  <c r="J178" i="4"/>
  <c r="J208" i="4"/>
  <c r="J231" i="4"/>
  <c r="J230" i="4" s="1"/>
  <c r="I231" i="4"/>
  <c r="I230" i="4" s="1"/>
  <c r="I62" i="4"/>
  <c r="I61" i="4" s="1"/>
  <c r="I30" i="4" s="1"/>
  <c r="I109" i="4"/>
  <c r="I160" i="4"/>
  <c r="L357" i="3"/>
  <c r="K357" i="3"/>
  <c r="J357" i="3"/>
  <c r="I357" i="3"/>
  <c r="L356" i="3"/>
  <c r="K356" i="3"/>
  <c r="J356" i="3"/>
  <c r="I356" i="3"/>
  <c r="L354" i="3"/>
  <c r="K354" i="3"/>
  <c r="J354" i="3"/>
  <c r="I354" i="3"/>
  <c r="L353" i="3"/>
  <c r="K353" i="3"/>
  <c r="J353" i="3"/>
  <c r="I353" i="3"/>
  <c r="L351" i="3"/>
  <c r="K351" i="3"/>
  <c r="J351" i="3"/>
  <c r="I351" i="3"/>
  <c r="L350" i="3"/>
  <c r="K350" i="3"/>
  <c r="J350" i="3"/>
  <c r="I350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L342" i="3"/>
  <c r="K342" i="3"/>
  <c r="J342" i="3"/>
  <c r="I342" i="3"/>
  <c r="L339" i="3"/>
  <c r="K339" i="3"/>
  <c r="J339" i="3"/>
  <c r="I339" i="3"/>
  <c r="L338" i="3"/>
  <c r="K338" i="3"/>
  <c r="J338" i="3"/>
  <c r="I338" i="3"/>
  <c r="L335" i="3"/>
  <c r="K335" i="3"/>
  <c r="J335" i="3"/>
  <c r="I335" i="3"/>
  <c r="L332" i="3"/>
  <c r="K332" i="3"/>
  <c r="J332" i="3"/>
  <c r="I332" i="3"/>
  <c r="L330" i="3"/>
  <c r="K330" i="3"/>
  <c r="J330" i="3"/>
  <c r="I330" i="3"/>
  <c r="L329" i="3"/>
  <c r="K329" i="3"/>
  <c r="J329" i="3"/>
  <c r="I329" i="3"/>
  <c r="L328" i="3"/>
  <c r="K328" i="3"/>
  <c r="J328" i="3"/>
  <c r="I328" i="3"/>
  <c r="L325" i="3"/>
  <c r="K325" i="3"/>
  <c r="J325" i="3"/>
  <c r="I325" i="3"/>
  <c r="L324" i="3"/>
  <c r="K324" i="3"/>
  <c r="J324" i="3"/>
  <c r="I324" i="3"/>
  <c r="L322" i="3"/>
  <c r="K322" i="3"/>
  <c r="J322" i="3"/>
  <c r="I322" i="3"/>
  <c r="L321" i="3"/>
  <c r="K321" i="3"/>
  <c r="J321" i="3"/>
  <c r="I321" i="3"/>
  <c r="L319" i="3"/>
  <c r="K319" i="3"/>
  <c r="J319" i="3"/>
  <c r="I319" i="3"/>
  <c r="L318" i="3"/>
  <c r="K318" i="3"/>
  <c r="J318" i="3"/>
  <c r="I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10" i="3"/>
  <c r="K310" i="3"/>
  <c r="J310" i="3"/>
  <c r="I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K297" i="3"/>
  <c r="J297" i="3"/>
  <c r="I297" i="3"/>
  <c r="L296" i="3"/>
  <c r="K296" i="3"/>
  <c r="J296" i="3"/>
  <c r="I296" i="3"/>
  <c r="L295" i="3"/>
  <c r="K295" i="3"/>
  <c r="J295" i="3"/>
  <c r="I295" i="3"/>
  <c r="L292" i="3"/>
  <c r="K292" i="3"/>
  <c r="J292" i="3"/>
  <c r="I292" i="3"/>
  <c r="L291" i="3"/>
  <c r="K291" i="3"/>
  <c r="J291" i="3"/>
  <c r="I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L282" i="3"/>
  <c r="K282" i="3"/>
  <c r="J282" i="3"/>
  <c r="I282" i="3"/>
  <c r="L281" i="3"/>
  <c r="K281" i="3"/>
  <c r="J281" i="3"/>
  <c r="I281" i="3"/>
  <c r="L278" i="3"/>
  <c r="K278" i="3"/>
  <c r="J278" i="3"/>
  <c r="I278" i="3"/>
  <c r="L277" i="3"/>
  <c r="K277" i="3"/>
  <c r="J277" i="3"/>
  <c r="I277" i="3"/>
  <c r="L274" i="3"/>
  <c r="K274" i="3"/>
  <c r="J274" i="3"/>
  <c r="I274" i="3"/>
  <c r="L273" i="3"/>
  <c r="K273" i="3"/>
  <c r="J273" i="3"/>
  <c r="I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L264" i="3"/>
  <c r="K264" i="3"/>
  <c r="J264" i="3"/>
  <c r="I264" i="3"/>
  <c r="L263" i="3"/>
  <c r="K263" i="3"/>
  <c r="J263" i="3"/>
  <c r="I263" i="3"/>
  <c r="L260" i="3"/>
  <c r="K260" i="3"/>
  <c r="J260" i="3"/>
  <c r="I260" i="3"/>
  <c r="L259" i="3"/>
  <c r="K259" i="3"/>
  <c r="J259" i="3"/>
  <c r="I259" i="3"/>
  <c r="L257" i="3"/>
  <c r="K257" i="3"/>
  <c r="J257" i="3"/>
  <c r="I257" i="3"/>
  <c r="L256" i="3"/>
  <c r="K256" i="3"/>
  <c r="J256" i="3"/>
  <c r="I256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L245" i="3"/>
  <c r="K245" i="3"/>
  <c r="J245" i="3"/>
  <c r="I245" i="3"/>
  <c r="L242" i="3"/>
  <c r="K242" i="3"/>
  <c r="J242" i="3"/>
  <c r="I242" i="3"/>
  <c r="L241" i="3"/>
  <c r="K241" i="3"/>
  <c r="J241" i="3"/>
  <c r="I241" i="3"/>
  <c r="L238" i="3"/>
  <c r="K238" i="3"/>
  <c r="J238" i="3"/>
  <c r="I238" i="3"/>
  <c r="L235" i="3"/>
  <c r="K235" i="3"/>
  <c r="J235" i="3"/>
  <c r="I235" i="3"/>
  <c r="L233" i="3"/>
  <c r="K233" i="3"/>
  <c r="J233" i="3"/>
  <c r="I233" i="3"/>
  <c r="L232" i="3"/>
  <c r="K232" i="3"/>
  <c r="J232" i="3"/>
  <c r="I232" i="3"/>
  <c r="L231" i="3"/>
  <c r="K231" i="3"/>
  <c r="J231" i="3"/>
  <c r="I231" i="3"/>
  <c r="L230" i="3"/>
  <c r="K230" i="3"/>
  <c r="J230" i="3"/>
  <c r="I230" i="3"/>
  <c r="L226" i="3"/>
  <c r="K226" i="3"/>
  <c r="J226" i="3"/>
  <c r="I226" i="3"/>
  <c r="L225" i="3"/>
  <c r="K225" i="3"/>
  <c r="J225" i="3"/>
  <c r="I225" i="3"/>
  <c r="L224" i="3"/>
  <c r="K224" i="3"/>
  <c r="J224" i="3"/>
  <c r="I224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3" i="3"/>
  <c r="K213" i="3"/>
  <c r="J213" i="3"/>
  <c r="I213" i="3"/>
  <c r="L212" i="3"/>
  <c r="K212" i="3"/>
  <c r="J212" i="3"/>
  <c r="I212" i="3"/>
  <c r="L210" i="3"/>
  <c r="K210" i="3"/>
  <c r="J210" i="3"/>
  <c r="I210" i="3"/>
  <c r="L209" i="3"/>
  <c r="K209" i="3"/>
  <c r="J209" i="3"/>
  <c r="I209" i="3"/>
  <c r="L208" i="3"/>
  <c r="K208" i="3"/>
  <c r="J208" i="3"/>
  <c r="I208" i="3"/>
  <c r="L203" i="3"/>
  <c r="K203" i="3"/>
  <c r="J203" i="3"/>
  <c r="I203" i="3"/>
  <c r="L202" i="3"/>
  <c r="K202" i="3"/>
  <c r="J202" i="3"/>
  <c r="I202" i="3"/>
  <c r="L201" i="3"/>
  <c r="K201" i="3"/>
  <c r="J201" i="3"/>
  <c r="I201" i="3"/>
  <c r="L199" i="3"/>
  <c r="K199" i="3"/>
  <c r="J199" i="3"/>
  <c r="I199" i="3"/>
  <c r="L198" i="3"/>
  <c r="K198" i="3"/>
  <c r="J198" i="3"/>
  <c r="I198" i="3"/>
  <c r="L194" i="3"/>
  <c r="K194" i="3"/>
  <c r="J194" i="3"/>
  <c r="I194" i="3"/>
  <c r="L193" i="3"/>
  <c r="K193" i="3"/>
  <c r="J193" i="3"/>
  <c r="I193" i="3"/>
  <c r="P188" i="3"/>
  <c r="O188" i="3"/>
  <c r="N188" i="3"/>
  <c r="M188" i="3"/>
  <c r="L188" i="3"/>
  <c r="K188" i="3"/>
  <c r="J188" i="3"/>
  <c r="I188" i="3"/>
  <c r="L187" i="3"/>
  <c r="K187" i="3"/>
  <c r="J187" i="3"/>
  <c r="I187" i="3"/>
  <c r="L183" i="3"/>
  <c r="K183" i="3"/>
  <c r="J183" i="3"/>
  <c r="I183" i="3"/>
  <c r="L182" i="3"/>
  <c r="K182" i="3"/>
  <c r="J182" i="3"/>
  <c r="I182" i="3"/>
  <c r="L180" i="3"/>
  <c r="K180" i="3"/>
  <c r="J180" i="3"/>
  <c r="I180" i="3"/>
  <c r="L179" i="3"/>
  <c r="K179" i="3"/>
  <c r="J179" i="3"/>
  <c r="I179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2" i="3"/>
  <c r="K172" i="3"/>
  <c r="J172" i="3"/>
  <c r="I172" i="3"/>
  <c r="L171" i="3"/>
  <c r="K171" i="3"/>
  <c r="J171" i="3"/>
  <c r="I171" i="3"/>
  <c r="L167" i="3"/>
  <c r="K167" i="3"/>
  <c r="J167" i="3"/>
  <c r="I167" i="3"/>
  <c r="L166" i="3"/>
  <c r="K166" i="3"/>
  <c r="J166" i="3"/>
  <c r="I166" i="3"/>
  <c r="L165" i="3"/>
  <c r="K165" i="3"/>
  <c r="J165" i="3"/>
  <c r="I165" i="3"/>
  <c r="L163" i="3"/>
  <c r="K163" i="3"/>
  <c r="J163" i="3"/>
  <c r="I163" i="3"/>
  <c r="L162" i="3"/>
  <c r="K162" i="3"/>
  <c r="J162" i="3"/>
  <c r="I162" i="3"/>
  <c r="L161" i="3"/>
  <c r="K161" i="3"/>
  <c r="J161" i="3"/>
  <c r="I161" i="3"/>
  <c r="L160" i="3"/>
  <c r="K160" i="3"/>
  <c r="J160" i="3"/>
  <c r="I160" i="3"/>
  <c r="L158" i="3"/>
  <c r="K158" i="3"/>
  <c r="J158" i="3"/>
  <c r="I158" i="3"/>
  <c r="L157" i="3"/>
  <c r="K157" i="3"/>
  <c r="J157" i="3"/>
  <c r="I157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50" i="3"/>
  <c r="K150" i="3"/>
  <c r="J150" i="3"/>
  <c r="I150" i="3"/>
  <c r="L147" i="3"/>
  <c r="K147" i="3"/>
  <c r="J147" i="3"/>
  <c r="I147" i="3"/>
  <c r="L146" i="3"/>
  <c r="K146" i="3"/>
  <c r="J146" i="3"/>
  <c r="I146" i="3"/>
  <c r="L145" i="3"/>
  <c r="K145" i="3"/>
  <c r="J145" i="3"/>
  <c r="I145" i="3"/>
  <c r="L143" i="3"/>
  <c r="K143" i="3"/>
  <c r="J143" i="3"/>
  <c r="I143" i="3"/>
  <c r="L142" i="3"/>
  <c r="K142" i="3"/>
  <c r="J142" i="3"/>
  <c r="I142" i="3"/>
  <c r="L139" i="3"/>
  <c r="K139" i="3"/>
  <c r="J139" i="3"/>
  <c r="I139" i="3"/>
  <c r="L138" i="3"/>
  <c r="K138" i="3"/>
  <c r="J138" i="3"/>
  <c r="I138" i="3"/>
  <c r="L137" i="3"/>
  <c r="K137" i="3"/>
  <c r="J137" i="3"/>
  <c r="I137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31" i="3"/>
  <c r="K131" i="3"/>
  <c r="J131" i="3"/>
  <c r="I131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6" i="3"/>
  <c r="K106" i="3"/>
  <c r="J106" i="3"/>
  <c r="I106" i="3"/>
  <c r="L105" i="3"/>
  <c r="K105" i="3"/>
  <c r="J105" i="3"/>
  <c r="I105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7" i="3"/>
  <c r="K97" i="3"/>
  <c r="J97" i="3"/>
  <c r="I97" i="3"/>
  <c r="L96" i="3"/>
  <c r="K96" i="3"/>
  <c r="J96" i="3"/>
  <c r="I96" i="3"/>
  <c r="L95" i="3"/>
  <c r="K95" i="3"/>
  <c r="J95" i="3"/>
  <c r="I95" i="3"/>
  <c r="L92" i="3"/>
  <c r="K92" i="3"/>
  <c r="J92" i="3"/>
  <c r="I92" i="3"/>
  <c r="L91" i="3"/>
  <c r="K91" i="3"/>
  <c r="J91" i="3"/>
  <c r="I91" i="3"/>
  <c r="L90" i="3"/>
  <c r="K90" i="3"/>
  <c r="J90" i="3"/>
  <c r="I90" i="3"/>
  <c r="L89" i="3"/>
  <c r="K89" i="3"/>
  <c r="J89" i="3"/>
  <c r="I89" i="3"/>
  <c r="L85" i="3"/>
  <c r="K85" i="3"/>
  <c r="J85" i="3"/>
  <c r="I85" i="3"/>
  <c r="L84" i="3"/>
  <c r="K84" i="3"/>
  <c r="J84" i="3"/>
  <c r="I84" i="3"/>
  <c r="L83" i="3"/>
  <c r="K83" i="3"/>
  <c r="J83" i="3"/>
  <c r="I83" i="3"/>
  <c r="L82" i="3"/>
  <c r="K82" i="3"/>
  <c r="J82" i="3"/>
  <c r="I82" i="3"/>
  <c r="L80" i="3"/>
  <c r="K80" i="3"/>
  <c r="J80" i="3"/>
  <c r="I80" i="3"/>
  <c r="L79" i="3"/>
  <c r="K79" i="3"/>
  <c r="J79" i="3"/>
  <c r="I79" i="3"/>
  <c r="L78" i="3"/>
  <c r="K78" i="3"/>
  <c r="J78" i="3"/>
  <c r="I78" i="3"/>
  <c r="L74" i="3"/>
  <c r="K74" i="3"/>
  <c r="J74" i="3"/>
  <c r="I74" i="3"/>
  <c r="L73" i="3"/>
  <c r="K73" i="3"/>
  <c r="J73" i="3"/>
  <c r="I73" i="3"/>
  <c r="L69" i="3"/>
  <c r="K69" i="3"/>
  <c r="J69" i="3"/>
  <c r="I69" i="3"/>
  <c r="L68" i="3"/>
  <c r="K68" i="3"/>
  <c r="J68" i="3"/>
  <c r="I68" i="3"/>
  <c r="L64" i="3"/>
  <c r="K64" i="3"/>
  <c r="J64" i="3"/>
  <c r="I64" i="3"/>
  <c r="L63" i="3"/>
  <c r="K63" i="3"/>
  <c r="J63" i="3"/>
  <c r="I63" i="3"/>
  <c r="L62" i="3"/>
  <c r="K62" i="3"/>
  <c r="J62" i="3"/>
  <c r="I62" i="3"/>
  <c r="L61" i="3"/>
  <c r="K61" i="3"/>
  <c r="J61" i="3"/>
  <c r="I61" i="3"/>
  <c r="L45" i="3"/>
  <c r="K45" i="3"/>
  <c r="J45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L40" i="3"/>
  <c r="K40" i="3"/>
  <c r="J40" i="3"/>
  <c r="I40" i="3"/>
  <c r="L39" i="3"/>
  <c r="K39" i="3"/>
  <c r="J39" i="3"/>
  <c r="I39" i="3"/>
  <c r="L38" i="3"/>
  <c r="K38" i="3"/>
  <c r="J38" i="3"/>
  <c r="I38" i="3"/>
  <c r="L36" i="3"/>
  <c r="K36" i="3"/>
  <c r="J36" i="3"/>
  <c r="I36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L360" i="3" s="1"/>
  <c r="K30" i="3"/>
  <c r="K360" i="3" s="1"/>
  <c r="J30" i="3"/>
  <c r="J360" i="3" s="1"/>
  <c r="I30" i="3"/>
  <c r="I360" i="3" s="1"/>
  <c r="I360" i="4" l="1"/>
  <c r="J177" i="4"/>
  <c r="J176" i="4" s="1"/>
  <c r="J360" i="4" s="1"/>
  <c r="I176" i="4"/>
  <c r="L357" i="2"/>
  <c r="K357" i="2"/>
  <c r="J357" i="2"/>
  <c r="I357" i="2"/>
  <c r="L356" i="2"/>
  <c r="K356" i="2"/>
  <c r="J356" i="2"/>
  <c r="I356" i="2"/>
  <c r="L354" i="2"/>
  <c r="K354" i="2"/>
  <c r="J354" i="2"/>
  <c r="I354" i="2"/>
  <c r="L353" i="2"/>
  <c r="K353" i="2"/>
  <c r="J353" i="2"/>
  <c r="I353" i="2"/>
  <c r="L351" i="2"/>
  <c r="K351" i="2"/>
  <c r="J351" i="2"/>
  <c r="I351" i="2"/>
  <c r="L350" i="2"/>
  <c r="K350" i="2"/>
  <c r="J350" i="2"/>
  <c r="I350" i="2"/>
  <c r="L347" i="2"/>
  <c r="K347" i="2"/>
  <c r="J347" i="2"/>
  <c r="I347" i="2"/>
  <c r="L346" i="2"/>
  <c r="K346" i="2"/>
  <c r="J346" i="2"/>
  <c r="I346" i="2"/>
  <c r="L343" i="2"/>
  <c r="K343" i="2"/>
  <c r="J343" i="2"/>
  <c r="I343" i="2"/>
  <c r="L342" i="2"/>
  <c r="K342" i="2"/>
  <c r="J342" i="2"/>
  <c r="I342" i="2"/>
  <c r="L339" i="2"/>
  <c r="K339" i="2"/>
  <c r="J339" i="2"/>
  <c r="I339" i="2"/>
  <c r="L338" i="2"/>
  <c r="K338" i="2"/>
  <c r="J338" i="2"/>
  <c r="I338" i="2"/>
  <c r="L335" i="2"/>
  <c r="K335" i="2"/>
  <c r="J335" i="2"/>
  <c r="I335" i="2"/>
  <c r="L332" i="2"/>
  <c r="K332" i="2"/>
  <c r="J332" i="2"/>
  <c r="I332" i="2"/>
  <c r="L330" i="2"/>
  <c r="K330" i="2"/>
  <c r="J330" i="2"/>
  <c r="I330" i="2"/>
  <c r="L329" i="2"/>
  <c r="K329" i="2"/>
  <c r="J329" i="2"/>
  <c r="I329" i="2"/>
  <c r="L328" i="2"/>
  <c r="K328" i="2"/>
  <c r="J328" i="2"/>
  <c r="I328" i="2"/>
  <c r="L325" i="2"/>
  <c r="K325" i="2"/>
  <c r="J325" i="2"/>
  <c r="I325" i="2"/>
  <c r="L324" i="2"/>
  <c r="K324" i="2"/>
  <c r="J324" i="2"/>
  <c r="I324" i="2"/>
  <c r="L322" i="2"/>
  <c r="K322" i="2"/>
  <c r="J322" i="2"/>
  <c r="I322" i="2"/>
  <c r="L321" i="2"/>
  <c r="K321" i="2"/>
  <c r="J321" i="2"/>
  <c r="I321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10" i="2"/>
  <c r="K310" i="2"/>
  <c r="J310" i="2"/>
  <c r="I310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0" i="2"/>
  <c r="K300" i="2"/>
  <c r="J300" i="2"/>
  <c r="I300" i="2"/>
  <c r="L298" i="2"/>
  <c r="K298" i="2"/>
  <c r="J298" i="2"/>
  <c r="I298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2" i="2"/>
  <c r="K292" i="2"/>
  <c r="J292" i="2"/>
  <c r="I292" i="2"/>
  <c r="L291" i="2"/>
  <c r="K291" i="2"/>
  <c r="J291" i="2"/>
  <c r="I291" i="2"/>
  <c r="L289" i="2"/>
  <c r="K289" i="2"/>
  <c r="J289" i="2"/>
  <c r="I289" i="2"/>
  <c r="L288" i="2"/>
  <c r="K288" i="2"/>
  <c r="J288" i="2"/>
  <c r="I288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7" i="2"/>
  <c r="K277" i="2"/>
  <c r="J277" i="2"/>
  <c r="I277" i="2"/>
  <c r="L274" i="2"/>
  <c r="K274" i="2"/>
  <c r="J274" i="2"/>
  <c r="I274" i="2"/>
  <c r="L273" i="2"/>
  <c r="K273" i="2"/>
  <c r="J273" i="2"/>
  <c r="I273" i="2"/>
  <c r="L270" i="2"/>
  <c r="K270" i="2"/>
  <c r="J270" i="2"/>
  <c r="I270" i="2"/>
  <c r="L267" i="2"/>
  <c r="K267" i="2"/>
  <c r="J267" i="2"/>
  <c r="I267" i="2"/>
  <c r="L265" i="2"/>
  <c r="K265" i="2"/>
  <c r="J265" i="2"/>
  <c r="I265" i="2"/>
  <c r="L264" i="2"/>
  <c r="K264" i="2"/>
  <c r="J264" i="2"/>
  <c r="I264" i="2"/>
  <c r="L263" i="2"/>
  <c r="K263" i="2"/>
  <c r="J263" i="2"/>
  <c r="I263" i="2"/>
  <c r="L260" i="2"/>
  <c r="K260" i="2"/>
  <c r="J260" i="2"/>
  <c r="I260" i="2"/>
  <c r="L259" i="2"/>
  <c r="K259" i="2"/>
  <c r="J259" i="2"/>
  <c r="I259" i="2"/>
  <c r="L257" i="2"/>
  <c r="K257" i="2"/>
  <c r="J257" i="2"/>
  <c r="I257" i="2"/>
  <c r="L256" i="2"/>
  <c r="K256" i="2"/>
  <c r="J256" i="2"/>
  <c r="I256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5" i="2"/>
  <c r="K245" i="2"/>
  <c r="J245" i="2"/>
  <c r="I245" i="2"/>
  <c r="L242" i="2"/>
  <c r="K242" i="2"/>
  <c r="J242" i="2"/>
  <c r="I242" i="2"/>
  <c r="L241" i="2"/>
  <c r="K241" i="2"/>
  <c r="J241" i="2"/>
  <c r="I241" i="2"/>
  <c r="L238" i="2"/>
  <c r="K238" i="2"/>
  <c r="J238" i="2"/>
  <c r="I238" i="2"/>
  <c r="L235" i="2"/>
  <c r="K235" i="2"/>
  <c r="J235" i="2"/>
  <c r="I235" i="2"/>
  <c r="L233" i="2"/>
  <c r="K233" i="2"/>
  <c r="J233" i="2"/>
  <c r="I233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6" i="2"/>
  <c r="K226" i="2"/>
  <c r="J226" i="2"/>
  <c r="I226" i="2"/>
  <c r="L225" i="2"/>
  <c r="K225" i="2"/>
  <c r="J225" i="2"/>
  <c r="I225" i="2"/>
  <c r="L224" i="2"/>
  <c r="K224" i="2"/>
  <c r="J224" i="2"/>
  <c r="I224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3" i="2"/>
  <c r="K213" i="2"/>
  <c r="J213" i="2"/>
  <c r="I213" i="2"/>
  <c r="L212" i="2"/>
  <c r="K212" i="2"/>
  <c r="J212" i="2"/>
  <c r="I212" i="2"/>
  <c r="L210" i="2"/>
  <c r="K210" i="2"/>
  <c r="J210" i="2"/>
  <c r="I210" i="2"/>
  <c r="L209" i="2"/>
  <c r="K209" i="2"/>
  <c r="J209" i="2"/>
  <c r="I209" i="2"/>
  <c r="L208" i="2"/>
  <c r="K208" i="2"/>
  <c r="J208" i="2"/>
  <c r="I208" i="2"/>
  <c r="L203" i="2"/>
  <c r="K203" i="2"/>
  <c r="J203" i="2"/>
  <c r="I203" i="2"/>
  <c r="L202" i="2"/>
  <c r="K202" i="2"/>
  <c r="J202" i="2"/>
  <c r="I202" i="2"/>
  <c r="L201" i="2"/>
  <c r="K201" i="2"/>
  <c r="J201" i="2"/>
  <c r="I201" i="2"/>
  <c r="L199" i="2"/>
  <c r="K199" i="2"/>
  <c r="J199" i="2"/>
  <c r="I199" i="2"/>
  <c r="L198" i="2"/>
  <c r="K198" i="2"/>
  <c r="J198" i="2"/>
  <c r="I198" i="2"/>
  <c r="L194" i="2"/>
  <c r="K194" i="2"/>
  <c r="J194" i="2"/>
  <c r="I194" i="2"/>
  <c r="L193" i="2"/>
  <c r="K193" i="2"/>
  <c r="J193" i="2"/>
  <c r="I193" i="2"/>
  <c r="P188" i="2"/>
  <c r="O188" i="2"/>
  <c r="N188" i="2"/>
  <c r="M188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K147" i="2"/>
  <c r="J147" i="2"/>
  <c r="I147" i="2"/>
  <c r="L146" i="2"/>
  <c r="K146" i="2"/>
  <c r="J146" i="2"/>
  <c r="I146" i="2"/>
  <c r="L145" i="2"/>
  <c r="K145" i="2"/>
  <c r="J145" i="2"/>
  <c r="I145" i="2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K61" i="2"/>
  <c r="J61" i="2"/>
  <c r="I61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0" i="2"/>
  <c r="K40" i="2"/>
  <c r="J40" i="2"/>
  <c r="I40" i="2"/>
  <c r="L39" i="2"/>
  <c r="K39" i="2"/>
  <c r="J39" i="2"/>
  <c r="I39" i="2"/>
  <c r="L38" i="2"/>
  <c r="K38" i="2"/>
  <c r="J38" i="2"/>
  <c r="I38" i="2"/>
  <c r="L36" i="2"/>
  <c r="K36" i="2"/>
  <c r="J36" i="2"/>
  <c r="I36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60" i="2" s="1"/>
  <c r="K30" i="2"/>
  <c r="K360" i="2" s="1"/>
  <c r="J30" i="2"/>
  <c r="J360" i="2" s="1"/>
  <c r="I30" i="2"/>
  <c r="I360" i="2" s="1"/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P188" i="1"/>
  <c r="O188" i="1"/>
  <c r="N188" i="1"/>
  <c r="M188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<sst xmlns="http://schemas.openxmlformats.org/spreadsheetml/2006/main" count="2635" uniqueCount="492">
  <si>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</si>
  <si>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</si>
  <si>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</si>
  <si>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</si>
  <si>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</si>
  <si>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</si>
  <si>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Klaipėdos rajono paramos šeimai centras, 163740449</t>
  </si>
  <si>
    <t>(įstaigos pavadinimas, kodas Juridinių asmenų registre, adresas)</t>
  </si>
  <si>
    <t>BIUDŽETO IŠLAIDŲ SĄMATOS VYKDYMO</t>
  </si>
  <si>
    <t>2020 M. RUGSĖJO MĖN. 30 D.</t>
  </si>
  <si>
    <t>3 ketvirtis</t>
  </si>
  <si>
    <t>(metinė, ketvirtinė)</t>
  </si>
  <si>
    <t>ATASKAITA</t>
  </si>
  <si>
    <t>2020.10.01 Nr.________________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</si>
  <si>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</si>
  <si>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</si>
  <si>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</si>
  <si>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</si>
  <si>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</si>
  <si>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</si>
  <si>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</si>
  <si>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163740449</t>
  </si>
  <si>
    <t>5.1.2.3. Paslaugų klientų namuose teikimas, neįgaliųjų aprūpinimas techninės pagalbos priemonėmis Paramos šeimai centre</t>
  </si>
  <si>
    <t>Programos</t>
  </si>
  <si>
    <t>5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</si>
  <si>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</si>
  <si>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</si>
  <si>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</si>
  <si>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</si>
  <si>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</si>
  <si>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</si>
  <si>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</si>
  <si>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</si>
  <si>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</si>
  <si>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</si>
  <si>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</si>
  <si>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</si>
  <si>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</si>
  <si>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</si>
  <si>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</si>
  <si>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</si>
  <si>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</si>
  <si>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</si>
  <si>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</si>
  <si>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</si>
  <si>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</si>
  <si>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</si>
  <si>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</si>
  <si>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</si>
  <si>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</si>
  <si>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</si>
  <si>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</si>
  <si>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</si>
  <si>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</si>
  <si>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</si>
  <si>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</si>
  <si>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</si>
  <si>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</si>
  <si>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</si>
  <si>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</si>
  <si>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</si>
  <si>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</si>
  <si>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</si>
  <si>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</si>
  <si>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</si>
  <si>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</si>
  <si>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</si>
  <si>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</si>
  <si>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</si>
  <si>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</si>
  <si>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</si>
  <si>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</si>
  <si>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</si>
  <si>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</si>
  <si>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</si>
  <si>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</si>
  <si>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</si>
  <si>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</si>
  <si>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</si>
  <si>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</si>
  <si>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</si>
  <si>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</si>
  <si>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</si>
  <si>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</si>
  <si>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</si>
  <si>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</si>
  <si>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</si>
  <si>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</si>
  <si>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</si>
  <si>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</si>
  <si>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</si>
  <si>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</si>
  <si>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</si>
  <si>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</si>
  <si>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</si>
  <si>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</si>
  <si>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</si>
  <si>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</si>
  <si>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</si>
  <si>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</si>
  <si>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</si>
  <si>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</si>
  <si>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</si>
  <si>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</si>
  <si>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</si>
  <si>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</si>
  <si>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</si>
  <si>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</si>
  <si>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</si>
  <si>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</si>
  <si>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</si>
  <si>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</si>
  <si>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</si>
  <si>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</si>
  <si>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</si>
  <si>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</si>
  <si>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</si>
  <si>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</si>
  <si>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</si>
  <si>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</si>
  <si>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</si>
  <si>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</si>
  <si>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</si>
  <si>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</si>
  <si>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</si>
  <si>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</si>
  <si>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</si>
  <si>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</si>
  <si>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</si>
  <si>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</si>
  <si>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</si>
  <si>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</si>
  <si>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</si>
  <si>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</si>
  <si>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</si>
  <si>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</si>
  <si>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</si>
  <si>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</si>
  <si>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</si>
  <si>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</si>
  <si>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</si>
  <si>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</si>
  <si>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</si>
  <si>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</si>
  <si>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</si>
  <si>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</si>
  <si>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</si>
  <si>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</si>
  <si>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</si>
  <si>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</si>
  <si>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</si>
  <si>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</si>
  <si>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</si>
  <si>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</si>
  <si>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</si>
  <si>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</si>
  <si>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</si>
  <si>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</si>
  <si>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</si>
  <si>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</si>
  <si>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</si>
  <si>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</si>
  <si>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</si>
  <si>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</si>
  <si>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</si>
  <si>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</si>
  <si>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</si>
  <si>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</si>
  <si>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</si>
  <si>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</si>
  <si>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</si>
  <si>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</si>
  <si>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</si>
  <si>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</si>
  <si>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</si>
  <si>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</si>
  <si>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</si>
  <si>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</si>
  <si>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</si>
  <si>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</si>
  <si>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</si>
  <si>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</si>
  <si>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</si>
  <si>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</si>
  <si>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</si>
  <si>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</si>
  <si>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</si>
  <si>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</si>
  <si>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</si>
  <si>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</si>
  <si>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</si>
  <si>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</si>
  <si>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</si>
  <si>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</si>
  <si>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</si>
  <si>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</si>
  <si>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</si>
  <si>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</si>
  <si>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</si>
  <si>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</si>
  <si>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</si>
  <si>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</si>
  <si>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</si>
  <si>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</si>
  <si>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</si>
  <si>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</si>
  <si>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</si>
  <si>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</si>
  <si>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</si>
  <si>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</si>
  <si>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</si>
  <si>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</si>
  <si>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</si>
  <si>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</si>
  <si>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</si>
  <si>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</si>
  <si>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</si>
  <si>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</si>
  <si>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</si>
  <si>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</si>
  <si>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</si>
  <si>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</si>
  <si>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</si>
  <si>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</si>
  <si>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</si>
  <si>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</si>
  <si>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</si>
  <si>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</si>
  <si>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</si>
  <si>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Jurinda Jasevičienė</t>
  </si>
  <si>
    <t xml:space="preserve">      (įstaigos vadovo ar jo įgalioto asmens pareigų  pavadinimas)</t>
  </si>
  <si>
    <t>(parašas)</t>
  </si>
  <si>
    <t>(vardas ir pavardė)</t>
  </si>
  <si>
    <t>Vyriausioji buhalterė</t>
  </si>
  <si>
    <t>Nijolė Jablonskienė</t>
  </si>
  <si>
    <t xml:space="preserve">  (vyriausiasis buhalteris (buhalteris)/centralizuotos apskaitos įstaigos vadovas arba jo įgaliotas asmuo</t>
  </si>
  <si>
    <t>Įstaigos ir priemonės, susijusios su socialiai paž</t>
  </si>
  <si>
    <t>VBD(COVID)</t>
  </si>
  <si>
    <t>10</t>
  </si>
  <si>
    <t>07</t>
  </si>
  <si>
    <t>01</t>
  </si>
  <si>
    <t>02</t>
  </si>
  <si>
    <t>Valstybės biudžeto specialioji tikslinė dotacija C</t>
  </si>
  <si>
    <t>Kitos socialinės paramos išmokos</t>
  </si>
  <si>
    <t>VBD</t>
  </si>
  <si>
    <t>40</t>
  </si>
  <si>
    <t>Valstybės biudžeto specialioji tikslinė dotacija</t>
  </si>
  <si>
    <t>S</t>
  </si>
  <si>
    <t>Pajamos už paslaugas ir nuomą</t>
  </si>
  <si>
    <t>SB</t>
  </si>
  <si>
    <t>Savivaldybės biudžeto lėšos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</si>
  <si>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</si>
  <si>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</si>
  <si>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</si>
  <si>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</si>
  <si>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Klaipėdos r. paramos šeimai centras, 163740449</t>
  </si>
  <si>
    <t>MOKĖTINŲ SUMŲ</t>
  </si>
  <si>
    <t>2020 m. rugsėjo mėn. 30 d.</t>
  </si>
  <si>
    <t xml:space="preserve">     </t>
  </si>
  <si>
    <t xml:space="preserve">                          2020.10.08 Nr.________________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</si>
  <si>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</si>
  <si>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</si>
  <si>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</si>
  <si>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</si>
  <si>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</si>
  <si>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</si>
  <si>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</si>
  <si>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</si>
  <si>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</si>
  <si>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</si>
  <si>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</si>
  <si>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</si>
  <si>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</si>
  <si>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</si>
  <si>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</si>
  <si>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</si>
  <si>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</si>
  <si>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</si>
  <si>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</si>
  <si>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</si>
  <si>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</si>
  <si>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</si>
  <si>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</si>
  <si>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</si>
  <si>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</si>
  <si>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</si>
  <si>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</si>
  <si>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</si>
  <si>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</si>
  <si>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</si>
  <si>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</si>
  <si>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</si>
  <si>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</si>
  <si>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</si>
  <si>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</si>
  <si>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</si>
  <si>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</si>
  <si>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</si>
  <si>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</si>
  <si>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</si>
  <si>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</si>
  <si>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Klaipėdos rajono paramos šeimai centras</t>
  </si>
  <si>
    <t>(Įstaigos pavadinimas)</t>
  </si>
  <si>
    <t>PAŽYMA PRIE MOKĖTINŲ SUMŲ 2020 M. RUGSĖJO 30 D. ATASKAITOS 9 PRIEDO</t>
  </si>
  <si>
    <t xml:space="preserve">  Metinė, ketvirtinė</t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</si>
  <si>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</si>
  <si>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</si>
  <si>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</si>
  <si>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</si>
  <si>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</si>
  <si>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</si>
  <si>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</si>
  <si>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</si>
  <si>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</si>
  <si>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</si>
  <si>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</si>
  <si>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</si>
  <si>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</si>
  <si>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</si>
  <si>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</si>
  <si>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</si>
  <si>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</si>
  <si>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</si>
  <si>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</si>
  <si>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</si>
  <si>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</si>
  <si>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</si>
  <si>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</si>
  <si>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</si>
  <si>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</si>
  <si>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</si>
  <si>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</si>
  <si>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</si>
  <si>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</si>
  <si>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</si>
  <si>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</si>
  <si>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</si>
  <si>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</si>
  <si>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</si>
  <si>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</si>
  <si>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</si>
  <si>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</si>
  <si>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</si>
  <si>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</si>
  <si>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</si>
  <si>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</si>
  <si>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2.7.3.1.1.1</t>
  </si>
  <si>
    <t>Iš viso:</t>
  </si>
  <si>
    <t>Įstaigos vadovas</t>
  </si>
  <si>
    <t xml:space="preserve">  (parašas)</t>
  </si>
  <si>
    <t xml:space="preserve">                                  (vardas ir pavardė)</t>
  </si>
  <si>
    <t>Vyriausiasis buhalteris</t>
  </si>
  <si>
    <t xml:space="preserve">P A T V I R T I N T A </t>
  </si>
  <si>
    <t>2018 m. vasario 6 d.</t>
  </si>
  <si>
    <t>įsakymu Nr.(5.1.1) AV - 306</t>
  </si>
  <si>
    <t>163740449  Klaipėdos g. 11, Gargždai</t>
  </si>
  <si>
    <t>(Registracijos kodas ir buveinės adresas)</t>
  </si>
  <si>
    <t>Metinė, ketvirtinė, mėnesinė</t>
  </si>
  <si>
    <t xml:space="preserve"> PAŽYMA APIE PAJAMAS UŽ PASLAUGAS IR NUOMĄ  2020 M. RUGSĖJO 30 D. </t>
  </si>
  <si>
    <t xml:space="preserve">2020-10-05  Nr. (4.28) - RR -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</si>
  <si>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</si>
  <si>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</si>
  <si>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</si>
  <si>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</si>
  <si>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</si>
  <si>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</si>
  <si>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</si>
  <si>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</si>
  <si>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</si>
  <si>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</si>
  <si>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</si>
  <si>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</si>
  <si>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</si>
  <si>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</si>
  <si>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</si>
  <si>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</si>
  <si>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</si>
  <si>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</si>
  <si>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</si>
  <si>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</si>
  <si>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</si>
  <si>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</si>
  <si>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</si>
  <si>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</si>
  <si>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</si>
  <si>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</si>
  <si>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</si>
  <si>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</si>
  <si>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</si>
  <si>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</si>
  <si>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</si>
  <si>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</si>
  <si>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</si>
  <si>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RAJONO PARAMOS ŠEIMAI CENTRAS</t>
  </si>
  <si>
    <t>(įstaigos pavadinimas, kodas)</t>
  </si>
  <si>
    <t>SAVIVALDYBĖS BIUDŽETINIŲ ĮSTAIGŲ  PAJAMŲ ĮMOKŲ ATASKAITA UŽ 2020 METŲ III KETVIRTĮ</t>
  </si>
  <si>
    <t xml:space="preserve">2020-10-09  Nr. (4.28) - RR -       </t>
  </si>
  <si>
    <t>(data)</t>
  </si>
  <si>
    <t>Klaipėdos g. Nr. 11</t>
  </si>
  <si>
    <t>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</si>
  <si>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</si>
  <si>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</si>
  <si>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</si>
  <si>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</si>
  <si>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</si>
  <si>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</si>
  <si>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</si>
  <si>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</si>
  <si>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 xml:space="preserve">Apskaičiuotos prekių, turto ir </t>
  </si>
  <si>
    <t>paslaugų pardavimo pajamos</t>
  </si>
  <si>
    <t>IŠ VISO:</t>
  </si>
  <si>
    <t>(vadovo ar jo įgalioto asmens pareigos)</t>
  </si>
  <si>
    <t>(vyriausiojo buhalterio (buhalterio) ar jo įgalioto asmens pareigos)</t>
  </si>
  <si>
    <t>Klaipėdos r. paramos šeimai centras</t>
  </si>
  <si>
    <t>Klaipėdos raj.savivaldybės administracijos (Biudžeto ir ekonomikos skyriui)</t>
  </si>
  <si>
    <t>2020 Nr.______</t>
  </si>
  <si>
    <t>Ataskaitinis laikotarpis:</t>
  </si>
  <si>
    <t>Eil.
Nr.</t>
  </si>
  <si>
    <t>Finansavimo
šaltinis</t>
  </si>
  <si>
    <t>Finansavimo sumų paskirtis</t>
  </si>
  <si>
    <t>Valstybės funkcija</t>
  </si>
  <si>
    <t>Programa</t>
  </si>
  <si>
    <t>Suma</t>
  </si>
  <si>
    <t>10.07.01.02.</t>
  </si>
  <si>
    <t>Kitoms išlaidoms</t>
  </si>
  <si>
    <t>Iš viso</t>
  </si>
  <si>
    <t>10.01.02.40.</t>
  </si>
  <si>
    <t>(Parašas) (Vardas ir pavardė)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</si>
  <si>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</si>
  <si>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</si>
  <si>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</si>
  <si>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</si>
  <si>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Forma Nr. B-9   metinė, ketvirtinė                                                  patvirtinta Klaipėdos rajono savivaldybės administracijos direktoriaus  2020 m.  Balandžio 1 d. įsakymu Nr AV-724</t>
  </si>
  <si>
    <t>(Įstaigos pavadinimas, kodas)</t>
  </si>
  <si>
    <t>SVEIKATOS PRIEŽIŪROS, SOCIALINĖS APSAUGOS ETATŲ  IR IŠLAIDŲ DARBO UŽMOKESČIUI  PLANO ĮVYKDYMO ATASKAITA 2020 m. rugsėjo mėn. 30 d.</t>
  </si>
  <si>
    <t xml:space="preserve">2020-10-10 Nr. (4.28) - RR - </t>
  </si>
  <si>
    <t>(data ir numeris)</t>
  </si>
  <si>
    <t>Programa:</t>
  </si>
  <si>
    <t xml:space="preserve"> Socialinės paramos programa</t>
  </si>
  <si>
    <t>Finansavimo šaltinis: Valstybės biudžeto specialioji tikslinė dotacija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</si>
  <si>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</si>
  <si>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</si>
  <si>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</si>
  <si>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</si>
  <si>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</si>
  <si>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</si>
  <si>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</si>
  <si>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</si>
  <si>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</si>
  <si>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</si>
  <si>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</si>
  <si>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</si>
  <si>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</si>
  <si>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</si>
  <si>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</si>
  <si>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</si>
  <si>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</si>
  <si>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</si>
  <si>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</si>
  <si>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</si>
  <si>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</si>
  <si>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</si>
  <si>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</si>
  <si>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</si>
  <si>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</si>
  <si>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</si>
  <si>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</si>
  <si>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</si>
  <si>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</si>
  <si>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Finansavimo šaltinis: Valstybės biudžetas</t>
  </si>
  <si>
    <t>Finansavimo šaltinis: Valstybės biudžeto tikslinė dotacija</t>
  </si>
  <si>
    <t>Finansavimo šaltinis: Pajamos už paslaugas</t>
  </si>
  <si>
    <t>Finansavimo šaltinis: Savivaldybės biudžetas</t>
  </si>
  <si>
    <t>Finansavimo šaltinis: Bendra suvestinė</t>
  </si>
  <si>
    <t>S/SB/VBD</t>
  </si>
  <si>
    <t>PAŽYMA APIE NEUŽIMTAS PAREIGYBES  2020 m. rugsėjo 30 d.</t>
  </si>
  <si>
    <t xml:space="preserve">2020.10.09  Nr. (4.28) - RR -     </t>
  </si>
  <si>
    <t>Pareigybės pavadinimas</t>
  </si>
  <si>
    <t>pareigybių skaičius</t>
  </si>
  <si>
    <t>1.</t>
  </si>
  <si>
    <t>Slaugytojo padėjėjai</t>
  </si>
  <si>
    <t>2.</t>
  </si>
  <si>
    <t>Soc. darbuotojų padėjėjai</t>
  </si>
  <si>
    <t>3.</t>
  </si>
  <si>
    <t>Kineziterapeutas / Masažuotojas</t>
  </si>
  <si>
    <t>4.</t>
  </si>
  <si>
    <t>Socialinis darbuotojas</t>
  </si>
  <si>
    <t>Vardas, pavardė</t>
  </si>
  <si>
    <t>`</t>
  </si>
  <si>
    <t>PAŽYMA DĖL GAUTINŲ, GAUTŲ IR GRĄŽINTINŲ FINANSAVIMO SUMŲ</t>
  </si>
  <si>
    <t>Per ataskaitinį laikotarpį gautos finansavimo sumos:</t>
  </si>
  <si>
    <t>Atsargoms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</si>
</sst>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1"/>
      <color theme="1"/>
      <name val="Calibri"/>
      <family val="2"/>
      <scheme val="minor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0"/>
      <color indexed="8"/>
      <name val="Times New Roman"/>
      <family val="1"/>
      <charset val="186"/>
    </font>
    <font>
      <b/>
      <sz val="11"/>
      <color indexed="8"/>
      <name val="Times New Roman Baltic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b/>
      <sz val="10"/>
      <color indexed="8"/>
      <name val="Times New Roman Baltic"/>
    </font>
    <font>
      <sz val="12"/>
      <color indexed="8"/>
      <name val="Times New Roman"/>
    </font>
    <font>
      <sz val="10"/>
      <color indexed="8"/>
      <name val="Times New Roman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sz val="11"/>
      <color theme="1"/>
      <name val="Calibri"/>
      <family val="2"/>
      <scheme val="minor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9"/>
      <color indexed="8"/>
      <name val="Arial"/>
      <family val="2"/>
      <charset val="186"/>
    </font>
    <font>
      <sz val="8"/>
      <name val="Arial"/>
    </font>
    <font>
      <sz val="9"/>
      <name val="Arial"/>
    </font>
    <font>
      <u/>
      <sz val="10"/>
      <name val="Arial"/>
      <family val="2"/>
      <charset val="186"/>
    </font>
    <font>
      <u/>
      <sz val="10"/>
      <name val="Arial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11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u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7" fillId="0" borderId="0"/>
    <xf numFmtId="0" fontId="48" fillId="0" borderId="0"/>
    <xf numFmtId="0" fontId="57" fillId="0" borderId="0"/>
    <xf numFmtId="0" fontId="48" fillId="0" borderId="0"/>
    <xf numFmtId="0" fontId="31" fillId="0" borderId="0"/>
  </cellStyleXfs>
  <cellXfs count="655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Protection="1"/>
    <xf numFmtId="0" fontId="9" fillId="0" borderId="0" xfId="0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2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2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3" fontId="1" fillId="0" borderId="3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2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2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1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vertical="top" wrapText="1"/>
    </xf>
    <xf numFmtId="0" fontId="16" fillId="0" borderId="13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Protection="1"/>
    <xf numFmtId="0" fontId="16" fillId="0" borderId="12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 applyProtection="1">
      <alignment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7" fillId="0" borderId="0" xfId="0" applyFont="1" applyFill="1" applyAlignment="1" applyProtection="1">
      <alignment horizontal="justify" vertical="center"/>
    </xf>
    <xf numFmtId="0" fontId="1" fillId="0" borderId="5" xfId="0" applyFont="1" applyFill="1" applyBorder="1" applyAlignment="1" applyProtection="1">
      <alignment vertical="top" wrapText="1"/>
    </xf>
    <xf numFmtId="2" fontId="1" fillId="0" borderId="12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16" fillId="0" borderId="11" xfId="0" applyFont="1" applyFill="1" applyBorder="1" applyAlignment="1" applyProtection="1">
      <alignment vertical="top" wrapText="1"/>
    </xf>
    <xf numFmtId="0" fontId="16" fillId="0" borderId="7" xfId="0" applyFont="1" applyFill="1" applyBorder="1" applyAlignment="1" applyProtection="1">
      <alignment vertical="top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16" fillId="0" borderId="11" xfId="0" applyFont="1" applyFill="1" applyBorder="1" applyAlignment="1" applyProtection="1">
      <alignment vertical="center" wrapText="1"/>
    </xf>
    <xf numFmtId="0" fontId="16" fillId="0" borderId="7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16" fillId="0" borderId="5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6" fillId="0" borderId="2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6" fillId="0" borderId="13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top" wrapText="1"/>
    </xf>
    <xf numFmtId="0" fontId="16" fillId="0" borderId="12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8" fillId="0" borderId="0" xfId="0" applyFont="1" applyFill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164" fontId="1" fillId="3" borderId="12" xfId="0" applyNumberFormat="1" applyFont="1" applyFill="1" applyBorder="1" applyAlignment="1" applyProtection="1">
      <alignment horizontal="right" vertical="center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6" fillId="0" borderId="13" xfId="0" applyFont="1" applyFill="1" applyBorder="1" applyProtection="1"/>
    <xf numFmtId="0" fontId="3" fillId="0" borderId="6" xfId="0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1" xfId="0" applyFont="1" applyFill="1" applyBorder="1" applyProtection="1"/>
    <xf numFmtId="0" fontId="1" fillId="0" borderId="1" xfId="0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21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center" vertical="top"/>
    </xf>
    <xf numFmtId="0" fontId="22" fillId="0" borderId="0" xfId="0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 vertical="top"/>
    </xf>
    <xf numFmtId="0" fontId="21" fillId="0" borderId="0" xfId="0" applyFont="1" applyFill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21" fillId="0" borderId="0" xfId="0" applyFont="1" applyFill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23" fillId="0" borderId="0" xfId="0" applyFont="1" applyFill="1" applyProtection="1"/>
    <xf numFmtId="0" fontId="18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0" fontId="24" fillId="0" borderId="0" xfId="0" applyFont="1" applyFill="1" applyProtection="1"/>
    <xf numFmtId="0" fontId="17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wrapText="1"/>
    </xf>
    <xf numFmtId="0" fontId="23" fillId="0" borderId="0" xfId="0" applyFont="1" applyFill="1" applyAlignment="1" applyProtection="1">
      <alignment horizontal="center" wrapText="1"/>
    </xf>
    <xf numFmtId="0" fontId="14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right" vertical="center"/>
    </xf>
    <xf numFmtId="164" fontId="25" fillId="0" borderId="0" xfId="0" applyNumberFormat="1" applyFont="1" applyFill="1" applyAlignment="1" applyProtection="1">
      <alignment vertical="center"/>
    </xf>
    <xf numFmtId="164" fontId="23" fillId="0" borderId="0" xfId="0" applyNumberFormat="1" applyFont="1" applyFill="1" applyAlignment="1" applyProtection="1">
      <alignment horizontal="center"/>
    </xf>
    <xf numFmtId="164" fontId="23" fillId="0" borderId="0" xfId="0" applyNumberFormat="1" applyFont="1" applyFill="1" applyAlignment="1" applyProtection="1">
      <alignment horizontal="right" vertical="center"/>
    </xf>
    <xf numFmtId="0" fontId="25" fillId="0" borderId="2" xfId="0" applyFont="1" applyFill="1" applyBorder="1" applyProtection="1"/>
    <xf numFmtId="0" fontId="23" fillId="0" borderId="0" xfId="0" applyFont="1" applyFill="1" applyAlignment="1" applyProtection="1">
      <alignment horizontal="right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right"/>
    </xf>
    <xf numFmtId="0" fontId="23" fillId="0" borderId="1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top"/>
    </xf>
    <xf numFmtId="0" fontId="23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vertical="center" wrapText="1"/>
    </xf>
    <xf numFmtId="0" fontId="14" fillId="0" borderId="0" xfId="0" applyFont="1" applyFill="1" applyProtection="1"/>
    <xf numFmtId="0" fontId="23" fillId="0" borderId="2" xfId="0" applyFont="1" applyFill="1" applyBorder="1" applyAlignment="1" applyProtection="1">
      <alignment vertical="center" wrapText="1"/>
    </xf>
    <xf numFmtId="2" fontId="23" fillId="0" borderId="2" xfId="0" applyNumberFormat="1" applyFont="1" applyFill="1" applyBorder="1" applyAlignment="1" applyProtection="1">
      <alignment horizontal="right" vertical="center"/>
    </xf>
    <xf numFmtId="2" fontId="14" fillId="5" borderId="2" xfId="0" applyNumberFormat="1" applyFont="1" applyFill="1" applyBorder="1" applyAlignment="1" applyProtection="1">
      <alignment horizontal="right" vertical="center"/>
    </xf>
    <xf numFmtId="0" fontId="23" fillId="0" borderId="2" xfId="0" applyFont="1" applyFill="1" applyBorder="1" applyAlignment="1" applyProtection="1">
      <alignment vertical="top" wrapText="1"/>
    </xf>
    <xf numFmtId="0" fontId="23" fillId="5" borderId="2" xfId="0" applyFont="1" applyFill="1" applyBorder="1" applyAlignment="1" applyProtection="1">
      <alignment vertical="center" wrapText="1"/>
    </xf>
    <xf numFmtId="1" fontId="14" fillId="0" borderId="2" xfId="0" applyNumberFormat="1" applyFont="1" applyFill="1" applyBorder="1" applyAlignment="1" applyProtection="1">
      <alignment horizontal="center" vertical="top"/>
    </xf>
    <xf numFmtId="1" fontId="23" fillId="0" borderId="2" xfId="0" applyNumberFormat="1" applyFont="1" applyFill="1" applyBorder="1" applyAlignment="1" applyProtection="1">
      <alignment horizontal="center" vertical="top" wrapText="1"/>
    </xf>
    <xf numFmtId="1" fontId="14" fillId="0" borderId="2" xfId="0" applyNumberFormat="1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vertical="top" wrapText="1"/>
    </xf>
    <xf numFmtId="0" fontId="23" fillId="0" borderId="0" xfId="0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horizontal="center" vertical="top" wrapText="1"/>
    </xf>
    <xf numFmtId="164" fontId="23" fillId="0" borderId="6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top"/>
    </xf>
    <xf numFmtId="0" fontId="23" fillId="0" borderId="0" xfId="0" applyFont="1" applyFill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horizontal="right" vertical="center"/>
    </xf>
    <xf numFmtId="0" fontId="2" fillId="0" borderId="17" xfId="0" applyFont="1" applyFill="1" applyBorder="1" applyAlignment="1" applyProtection="1">
      <alignment horizontal="center" vertical="top"/>
    </xf>
    <xf numFmtId="0" fontId="2" fillId="0" borderId="17" xfId="0" applyFont="1" applyFill="1" applyBorder="1" applyAlignment="1" applyProtection="1">
      <alignment horizontal="right" vertical="center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top"/>
    </xf>
    <xf numFmtId="0" fontId="26" fillId="0" borderId="0" xfId="0" applyFont="1" applyFill="1" applyProtection="1"/>
    <xf numFmtId="0" fontId="2" fillId="0" borderId="17" xfId="0" applyFont="1" applyFill="1" applyBorder="1" applyAlignment="1" applyProtection="1">
      <alignment horizontal="right" vertical="top"/>
    </xf>
    <xf numFmtId="0" fontId="18" fillId="0" borderId="0" xfId="0" applyFont="1" applyFill="1" applyProtection="1"/>
    <xf numFmtId="0" fontId="0" fillId="0" borderId="0" xfId="0" applyAlignment="1"/>
    <xf numFmtId="0" fontId="28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0" fillId="0" borderId="18" xfId="0" applyBorder="1"/>
    <xf numFmtId="0" fontId="29" fillId="0" borderId="0" xfId="0" applyFont="1"/>
    <xf numFmtId="0" fontId="0" fillId="0" borderId="0" xfId="0" applyBorder="1" applyAlignment="1"/>
    <xf numFmtId="0" fontId="0" fillId="0" borderId="0" xfId="0" applyFill="1"/>
    <xf numFmtId="0" fontId="28" fillId="0" borderId="0" xfId="0" applyFont="1" applyBorder="1"/>
    <xf numFmtId="0" fontId="29" fillId="0" borderId="21" xfId="0" applyFont="1" applyBorder="1" applyAlignment="1">
      <alignment horizontal="center" wrapText="1"/>
    </xf>
    <xf numFmtId="0" fontId="29" fillId="0" borderId="21" xfId="0" applyFont="1" applyBorder="1" applyAlignment="1">
      <alignment horizontal="center"/>
    </xf>
    <xf numFmtId="0" fontId="29" fillId="0" borderId="21" xfId="0" applyFont="1" applyFill="1" applyBorder="1"/>
    <xf numFmtId="0" fontId="30" fillId="0" borderId="21" xfId="0" applyFont="1" applyBorder="1"/>
    <xf numFmtId="0" fontId="0" fillId="6" borderId="21" xfId="0" applyFill="1" applyBorder="1"/>
    <xf numFmtId="0" fontId="0" fillId="0" borderId="21" xfId="0" applyFill="1" applyBorder="1"/>
    <xf numFmtId="1" fontId="0" fillId="0" borderId="21" xfId="0" applyNumberFormat="1" applyFill="1" applyBorder="1"/>
    <xf numFmtId="164" fontId="0" fillId="0" borderId="21" xfId="0" applyNumberFormat="1" applyFill="1" applyBorder="1"/>
    <xf numFmtId="0" fontId="31" fillId="0" borderId="21" xfId="0" applyNumberFormat="1" applyFont="1" applyFill="1" applyBorder="1"/>
    <xf numFmtId="0" fontId="32" fillId="0" borderId="21" xfId="1" applyFont="1" applyFill="1" applyBorder="1" applyAlignment="1" applyProtection="1">
      <alignment vertical="top" wrapText="1"/>
    </xf>
    <xf numFmtId="0" fontId="32" fillId="0" borderId="21" xfId="1" applyFont="1" applyFill="1" applyBorder="1" applyAlignment="1" applyProtection="1">
      <alignment horizontal="left" vertical="top" wrapText="1"/>
    </xf>
    <xf numFmtId="0" fontId="29" fillId="0" borderId="21" xfId="0" applyFont="1" applyBorder="1"/>
    <xf numFmtId="0" fontId="0" fillId="0" borderId="21" xfId="0" applyNumberFormat="1" applyFill="1" applyBorder="1"/>
    <xf numFmtId="0" fontId="30" fillId="0" borderId="21" xfId="0" applyFont="1" applyFill="1" applyBorder="1"/>
    <xf numFmtId="0" fontId="29" fillId="0" borderId="21" xfId="0" applyFont="1" applyBorder="1" applyAlignment="1">
      <alignment horizontal="right"/>
    </xf>
    <xf numFmtId="0" fontId="29" fillId="0" borderId="21" xfId="0" applyFont="1" applyBorder="1" applyAlignment="1">
      <alignment horizontal="left"/>
    </xf>
    <xf numFmtId="0" fontId="28" fillId="0" borderId="0" xfId="0" applyFont="1" applyAlignment="1"/>
    <xf numFmtId="0" fontId="28" fillId="0" borderId="0" xfId="0" applyFont="1" applyAlignment="1">
      <alignment horizontal="left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/>
    </xf>
    <xf numFmtId="0" fontId="0" fillId="0" borderId="24" xfId="0" applyBorder="1"/>
    <xf numFmtId="0" fontId="0" fillId="0" borderId="19" xfId="0" applyBorder="1"/>
    <xf numFmtId="0" fontId="0" fillId="0" borderId="25" xfId="0" applyBorder="1"/>
    <xf numFmtId="0" fontId="28" fillId="0" borderId="24" xfId="0" applyFont="1" applyBorder="1"/>
    <xf numFmtId="0" fontId="28" fillId="0" borderId="2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28" fillId="0" borderId="22" xfId="0" applyFont="1" applyBorder="1" applyAlignment="1">
      <alignment horizontal="center"/>
    </xf>
    <xf numFmtId="0" fontId="28" fillId="0" borderId="0" xfId="0" applyFont="1" applyBorder="1" applyAlignment="1"/>
    <xf numFmtId="0" fontId="28" fillId="0" borderId="26" xfId="0" applyFont="1" applyBorder="1"/>
    <xf numFmtId="0" fontId="0" fillId="0" borderId="28" xfId="0" applyBorder="1"/>
    <xf numFmtId="0" fontId="0" fillId="0" borderId="29" xfId="0" applyBorder="1"/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37" fillId="0" borderId="0" xfId="0" applyFont="1" applyFill="1" applyAlignment="1">
      <alignment horizontal="left" wrapText="1"/>
    </xf>
    <xf numFmtId="0" fontId="37" fillId="0" borderId="0" xfId="0" applyFont="1" applyFill="1" applyAlignment="1">
      <alignment wrapText="1"/>
    </xf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Border="1"/>
    <xf numFmtId="0" fontId="37" fillId="0" borderId="0" xfId="0" applyFont="1" applyBorder="1"/>
    <xf numFmtId="0" fontId="37" fillId="0" borderId="0" xfId="0" applyFont="1" applyFill="1" applyBorder="1" applyAlignment="1">
      <alignment horizontal="left" wrapText="1"/>
    </xf>
    <xf numFmtId="0" fontId="41" fillId="0" borderId="0" xfId="0" applyFont="1" applyBorder="1" applyAlignment="1"/>
    <xf numFmtId="0" fontId="42" fillId="0" borderId="0" xfId="0" applyFont="1" applyAlignment="1">
      <alignment wrapText="1"/>
    </xf>
    <xf numFmtId="0" fontId="42" fillId="0" borderId="0" xfId="0" applyFont="1" applyAlignment="1"/>
    <xf numFmtId="0" fontId="39" fillId="0" borderId="0" xfId="0" applyFont="1" applyFill="1"/>
    <xf numFmtId="0" fontId="4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44" fillId="0" borderId="0" xfId="0" applyFont="1"/>
    <xf numFmtId="0" fontId="37" fillId="0" borderId="0" xfId="0" applyFont="1" applyBorder="1" applyAlignment="1">
      <alignment horizontal="right"/>
    </xf>
    <xf numFmtId="0" fontId="31" fillId="0" borderId="28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0" fontId="31" fillId="0" borderId="29" xfId="0" applyFont="1" applyBorder="1" applyAlignment="1">
      <alignment wrapText="1"/>
    </xf>
    <xf numFmtId="0" fontId="45" fillId="0" borderId="2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2" fontId="37" fillId="0" borderId="21" xfId="0" quotePrefix="1" applyNumberFormat="1" applyFont="1" applyBorder="1" applyAlignment="1">
      <alignment horizontal="center"/>
    </xf>
    <xf numFmtId="2" fontId="37" fillId="0" borderId="21" xfId="0" applyNumberFormat="1" applyFont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2" fontId="46" fillId="0" borderId="21" xfId="0" applyNumberFormat="1" applyFont="1" applyBorder="1"/>
    <xf numFmtId="0" fontId="37" fillId="0" borderId="21" xfId="0" applyFont="1" applyBorder="1"/>
    <xf numFmtId="0" fontId="39" fillId="0" borderId="21" xfId="0" applyFont="1" applyBorder="1" applyAlignment="1">
      <alignment horizontal="right" vertical="center" wrapText="1"/>
    </xf>
    <xf numFmtId="2" fontId="39" fillId="0" borderId="32" xfId="0" quotePrefix="1" applyNumberFormat="1" applyFont="1" applyBorder="1" applyAlignment="1">
      <alignment horizontal="center"/>
    </xf>
    <xf numFmtId="2" fontId="47" fillId="0" borderId="32" xfId="0" quotePrefix="1" applyNumberFormat="1" applyFont="1" applyBorder="1" applyAlignment="1">
      <alignment horizontal="center"/>
    </xf>
    <xf numFmtId="0" fontId="38" fillId="0" borderId="0" xfId="0" applyFont="1" applyBorder="1"/>
    <xf numFmtId="0" fontId="41" fillId="0" borderId="0" xfId="2" applyFont="1" applyFill="1" applyAlignment="1"/>
    <xf numFmtId="0" fontId="37" fillId="0" borderId="18" xfId="0" applyFont="1" applyBorder="1"/>
    <xf numFmtId="0" fontId="41" fillId="0" borderId="0" xfId="2" applyFont="1" applyFill="1" applyBorder="1"/>
    <xf numFmtId="0" fontId="41" fillId="0" borderId="0" xfId="0" applyFont="1" applyFill="1"/>
    <xf numFmtId="0" fontId="37" fillId="0" borderId="0" xfId="2" applyFont="1" applyFill="1" applyAlignment="1">
      <alignment vertical="top" wrapText="1"/>
    </xf>
    <xf numFmtId="0" fontId="37" fillId="0" borderId="0" xfId="0" applyFont="1" applyAlignment="1">
      <alignment horizontal="center" vertical="top"/>
    </xf>
    <xf numFmtId="0" fontId="37" fillId="0" borderId="0" xfId="2" applyFont="1" applyFill="1" applyBorder="1" applyAlignment="1">
      <alignment vertical="top"/>
    </xf>
    <xf numFmtId="0" fontId="41" fillId="0" borderId="0" xfId="2" applyFont="1" applyFill="1" applyBorder="1" applyAlignment="1">
      <alignment vertical="top"/>
    </xf>
    <xf numFmtId="0" fontId="41" fillId="0" borderId="0" xfId="0" applyFont="1" applyFill="1" applyAlignment="1">
      <alignment vertical="top"/>
    </xf>
    <xf numFmtId="0" fontId="37" fillId="0" borderId="0" xfId="0" applyFont="1" applyFill="1" applyAlignment="1"/>
    <xf numFmtId="0" fontId="37" fillId="0" borderId="0" xfId="2" applyFont="1" applyBorder="1"/>
    <xf numFmtId="0" fontId="41" fillId="0" borderId="0" xfId="2" applyFont="1" applyBorder="1"/>
    <xf numFmtId="0" fontId="41" fillId="0" borderId="0" xfId="0" applyFont="1"/>
    <xf numFmtId="0" fontId="41" fillId="0" borderId="0" xfId="2" applyFont="1" applyBorder="1" applyAlignment="1">
      <alignment horizontal="center"/>
    </xf>
    <xf numFmtId="0" fontId="37" fillId="0" borderId="0" xfId="2" applyFont="1" applyFill="1" applyAlignment="1">
      <alignment horizontal="center" vertical="top" wrapText="1"/>
    </xf>
    <xf numFmtId="0" fontId="37" fillId="0" borderId="0" xfId="2" applyFont="1" applyBorder="1" applyAlignment="1">
      <alignment horizontal="center" vertical="top"/>
    </xf>
    <xf numFmtId="0" fontId="41" fillId="0" borderId="0" xfId="2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0" xfId="2" applyFont="1" applyBorder="1" applyAlignment="1">
      <alignment horizontal="center" vertical="top"/>
    </xf>
    <xf numFmtId="0" fontId="49" fillId="0" borderId="0" xfId="0" applyFont="1"/>
    <xf numFmtId="0" fontId="52" fillId="0" borderId="0" xfId="0" applyFont="1" applyFill="1"/>
    <xf numFmtId="0" fontId="52" fillId="0" borderId="0" xfId="0" applyFont="1" applyFill="1" applyAlignment="1">
      <alignment horizontal="center" vertical="center" wrapText="1"/>
    </xf>
    <xf numFmtId="14" fontId="50" fillId="0" borderId="0" xfId="0" applyNumberFormat="1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right" vertical="center"/>
    </xf>
    <xf numFmtId="49" fontId="52" fillId="0" borderId="34" xfId="0" applyNumberFormat="1" applyFont="1" applyFill="1" applyBorder="1" applyAlignment="1">
      <alignment horizontal="center" vertical="center"/>
    </xf>
    <xf numFmtId="2" fontId="52" fillId="0" borderId="34" xfId="0" applyNumberFormat="1" applyFont="1" applyFill="1" applyBorder="1" applyAlignment="1">
      <alignment horizontal="right" vertical="center"/>
    </xf>
    <xf numFmtId="0" fontId="55" fillId="0" borderId="34" xfId="0" applyFont="1" applyFill="1" applyBorder="1" applyAlignment="1">
      <alignment horizontal="right" vertical="center"/>
    </xf>
    <xf numFmtId="49" fontId="50" fillId="0" borderId="34" xfId="0" applyNumberFormat="1" applyFont="1" applyFill="1" applyBorder="1" applyAlignment="1">
      <alignment horizontal="center" vertical="center"/>
    </xf>
    <xf numFmtId="2" fontId="50" fillId="0" borderId="34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52" fillId="0" borderId="0" xfId="0" applyNumberFormat="1" applyFont="1" applyFill="1" applyAlignment="1">
      <alignment horizontal="center" vertical="center"/>
    </xf>
    <xf numFmtId="2" fontId="52" fillId="0" borderId="0" xfId="0" applyNumberFormat="1" applyFont="1" applyFill="1" applyAlignment="1">
      <alignment horizontal="right" vertical="center"/>
    </xf>
    <xf numFmtId="0" fontId="46" fillId="0" borderId="0" xfId="0" applyFont="1" applyProtection="1">
      <protection locked="0"/>
    </xf>
    <xf numFmtId="0" fontId="46" fillId="0" borderId="0" xfId="0" applyFont="1"/>
    <xf numFmtId="0" fontId="42" fillId="0" borderId="0" xfId="0" applyFont="1" applyAlignment="1" applyProtection="1">
      <alignment wrapText="1"/>
      <protection locked="0"/>
    </xf>
    <xf numFmtId="0" fontId="58" fillId="0" borderId="0" xfId="3" applyFont="1" applyProtection="1">
      <protection locked="0"/>
    </xf>
    <xf numFmtId="0" fontId="4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 horizontal="center"/>
      <protection locked="0"/>
    </xf>
    <xf numFmtId="0" fontId="60" fillId="0" borderId="0" xfId="3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46" fillId="0" borderId="0" xfId="4" applyFont="1" applyAlignment="1" applyProtection="1">
      <alignment vertical="center" wrapText="1"/>
      <protection locked="0"/>
    </xf>
    <xf numFmtId="0" fontId="46" fillId="0" borderId="0" xfId="4" applyFont="1" applyProtection="1">
      <protection locked="0"/>
    </xf>
    <xf numFmtId="0" fontId="46" fillId="0" borderId="0" xfId="4" applyFont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left"/>
      <protection locked="0"/>
    </xf>
    <xf numFmtId="0" fontId="37" fillId="0" borderId="18" xfId="0" applyFont="1" applyBorder="1" applyAlignment="1" applyProtection="1">
      <alignment horizontal="left"/>
      <protection locked="0"/>
    </xf>
    <xf numFmtId="0" fontId="46" fillId="0" borderId="0" xfId="4" applyFont="1" applyAlignment="1" applyProtection="1">
      <alignment horizontal="right"/>
      <protection locked="0"/>
    </xf>
    <xf numFmtId="0" fontId="37" fillId="0" borderId="0" xfId="0" applyFont="1" applyAlignment="1" applyProtection="1">
      <alignment horizontal="right"/>
      <protection locked="0"/>
    </xf>
    <xf numFmtId="1" fontId="62" fillId="0" borderId="0" xfId="0" applyNumberFormat="1" applyFont="1" applyProtection="1">
      <protection locked="0"/>
    </xf>
    <xf numFmtId="0" fontId="63" fillId="0" borderId="0" xfId="4" applyFont="1" applyAlignment="1" applyProtection="1">
      <alignment wrapText="1"/>
      <protection locked="0"/>
    </xf>
    <xf numFmtId="164" fontId="64" fillId="0" borderId="0" xfId="5" applyNumberFormat="1" applyFont="1" applyProtection="1">
      <protection locked="0"/>
    </xf>
    <xf numFmtId="164" fontId="64" fillId="0" borderId="0" xfId="5" applyNumberFormat="1" applyFont="1" applyAlignment="1" applyProtection="1">
      <alignment horizontal="left"/>
      <protection locked="0"/>
    </xf>
    <xf numFmtId="164" fontId="64" fillId="0" borderId="0" xfId="5" applyNumberFormat="1" applyFont="1" applyAlignment="1" applyProtection="1">
      <alignment horizontal="center"/>
      <protection locked="0"/>
    </xf>
    <xf numFmtId="0" fontId="37" fillId="0" borderId="21" xfId="0" applyNumberFormat="1" applyFont="1" applyBorder="1" applyAlignment="1" applyProtection="1">
      <alignment horizontal="center"/>
      <protection locked="0"/>
    </xf>
    <xf numFmtId="49" fontId="37" fillId="0" borderId="21" xfId="0" applyNumberFormat="1" applyFont="1" applyBorder="1" applyAlignment="1" applyProtection="1">
      <alignment horizontal="center"/>
      <protection locked="0"/>
    </xf>
    <xf numFmtId="49" fontId="62" fillId="0" borderId="21" xfId="0" applyNumberFormat="1" applyFont="1" applyBorder="1" applyAlignment="1" applyProtection="1">
      <alignment horizontal="center"/>
      <protection locked="0"/>
    </xf>
    <xf numFmtId="0" fontId="63" fillId="0" borderId="0" xfId="4" applyFont="1" applyAlignment="1" applyProtection="1">
      <alignment vertical="center" wrapText="1"/>
      <protection locked="0"/>
    </xf>
    <xf numFmtId="164" fontId="64" fillId="0" borderId="0" xfId="5" applyNumberFormat="1" applyFont="1" applyAlignment="1" applyProtection="1">
      <alignment horizontal="right"/>
      <protection locked="0"/>
    </xf>
    <xf numFmtId="0" fontId="37" fillId="0" borderId="31" xfId="0" applyFont="1" applyBorder="1" applyProtection="1">
      <protection locked="0"/>
    </xf>
    <xf numFmtId="164" fontId="58" fillId="0" borderId="0" xfId="5" applyNumberFormat="1" applyFont="1" applyProtection="1">
      <protection locked="0"/>
    </xf>
    <xf numFmtId="0" fontId="45" fillId="0" borderId="46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 applyProtection="1">
      <alignment horizontal="center" vertical="center" wrapText="1"/>
      <protection locked="0"/>
    </xf>
    <xf numFmtId="0" fontId="45" fillId="0" borderId="50" xfId="0" applyFont="1" applyBorder="1" applyAlignment="1" applyProtection="1">
      <alignment horizontal="center" vertical="center" wrapText="1"/>
      <protection locked="0"/>
    </xf>
    <xf numFmtId="0" fontId="45" fillId="0" borderId="52" xfId="0" applyFont="1" applyBorder="1" applyAlignment="1" applyProtection="1">
      <alignment horizontal="center" wrapText="1"/>
      <protection locked="0"/>
    </xf>
    <xf numFmtId="0" fontId="45" fillId="0" borderId="46" xfId="0" applyFont="1" applyBorder="1" applyAlignment="1" applyProtection="1">
      <alignment horizontal="center" wrapText="1"/>
      <protection locked="0"/>
    </xf>
    <xf numFmtId="0" fontId="45" fillId="0" borderId="21" xfId="0" applyFont="1" applyBorder="1" applyAlignment="1" applyProtection="1">
      <alignment horizontal="center" wrapText="1"/>
      <protection locked="0"/>
    </xf>
    <xf numFmtId="0" fontId="45" fillId="0" borderId="30" xfId="0" applyFont="1" applyBorder="1" applyAlignment="1" applyProtection="1">
      <alignment horizontal="center" wrapText="1"/>
      <protection locked="0"/>
    </xf>
    <xf numFmtId="0" fontId="45" fillId="0" borderId="50" xfId="0" applyFont="1" applyBorder="1" applyAlignment="1" applyProtection="1">
      <alignment horizontal="center" wrapText="1"/>
      <protection locked="0"/>
    </xf>
    <xf numFmtId="0" fontId="45" fillId="0" borderId="47" xfId="0" applyFont="1" applyBorder="1" applyAlignment="1" applyProtection="1">
      <alignment horizontal="center" wrapText="1"/>
      <protection locked="0"/>
    </xf>
    <xf numFmtId="0" fontId="45" fillId="0" borderId="30" xfId="0" applyFont="1" applyBorder="1" applyAlignment="1">
      <alignment wrapText="1"/>
    </xf>
    <xf numFmtId="0" fontId="48" fillId="0" borderId="46" xfId="0" applyFont="1" applyBorder="1" applyAlignment="1" applyProtection="1">
      <alignment horizontal="right" wrapText="1"/>
      <protection locked="0"/>
    </xf>
    <xf numFmtId="0" fontId="48" fillId="0" borderId="21" xfId="0" applyFont="1" applyBorder="1" applyAlignment="1" applyProtection="1">
      <alignment horizontal="right" wrapText="1"/>
      <protection locked="0"/>
    </xf>
    <xf numFmtId="0" fontId="62" fillId="0" borderId="21" xfId="0" applyFont="1" applyBorder="1" applyAlignment="1" applyProtection="1">
      <alignment horizontal="right" wrapText="1"/>
      <protection locked="0"/>
    </xf>
    <xf numFmtId="0" fontId="48" fillId="0" borderId="30" xfId="0" applyFont="1" applyBorder="1" applyAlignment="1" applyProtection="1">
      <alignment horizontal="right" wrapText="1"/>
      <protection locked="0"/>
    </xf>
    <xf numFmtId="0" fontId="48" fillId="0" borderId="50" xfId="0" applyFont="1" applyBorder="1" applyAlignment="1" applyProtection="1">
      <alignment horizontal="right" wrapText="1"/>
      <protection locked="0"/>
    </xf>
    <xf numFmtId="1" fontId="48" fillId="8" borderId="47" xfId="0" applyNumberFormat="1" applyFont="1" applyFill="1" applyBorder="1" applyAlignment="1">
      <alignment horizontal="right" wrapText="1"/>
    </xf>
    <xf numFmtId="0" fontId="66" fillId="0" borderId="30" xfId="0" applyFont="1" applyBorder="1" applyAlignment="1">
      <alignment wrapText="1"/>
    </xf>
    <xf numFmtId="0" fontId="67" fillId="0" borderId="30" xfId="0" applyFont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48" fillId="0" borderId="53" xfId="0" applyFont="1" applyBorder="1" applyAlignment="1" applyProtection="1">
      <alignment horizontal="right" wrapText="1"/>
      <protection locked="0"/>
    </xf>
    <xf numFmtId="0" fontId="48" fillId="0" borderId="20" xfId="0" applyFont="1" applyBorder="1" applyAlignment="1" applyProtection="1">
      <alignment horizontal="right" wrapText="1"/>
      <protection locked="0"/>
    </xf>
    <xf numFmtId="0" fontId="62" fillId="0" borderId="20" xfId="0" applyFont="1" applyBorder="1" applyAlignment="1" applyProtection="1">
      <alignment horizontal="right" wrapText="1"/>
      <protection locked="0"/>
    </xf>
    <xf numFmtId="0" fontId="48" fillId="0" borderId="24" xfId="0" applyFont="1" applyBorder="1" applyAlignment="1" applyProtection="1">
      <alignment horizontal="right" wrapText="1"/>
      <protection locked="0"/>
    </xf>
    <xf numFmtId="0" fontId="48" fillId="0" borderId="54" xfId="0" applyFont="1" applyBorder="1" applyAlignment="1" applyProtection="1">
      <alignment horizontal="right" wrapText="1"/>
      <protection locked="0"/>
    </xf>
    <xf numFmtId="0" fontId="69" fillId="8" borderId="49" xfId="0" applyFont="1" applyFill="1" applyBorder="1" applyAlignment="1" applyProtection="1">
      <alignment horizontal="left" wrapText="1"/>
      <protection locked="0"/>
    </xf>
    <xf numFmtId="0" fontId="70" fillId="8" borderId="46" xfId="0" applyFont="1" applyFill="1" applyBorder="1" applyAlignment="1">
      <alignment horizontal="right" wrapText="1"/>
    </xf>
    <xf numFmtId="0" fontId="70" fillId="8" borderId="21" xfId="0" applyFont="1" applyFill="1" applyBorder="1" applyAlignment="1">
      <alignment horizontal="right" wrapText="1"/>
    </xf>
    <xf numFmtId="0" fontId="70" fillId="8" borderId="47" xfId="0" applyFont="1" applyFill="1" applyBorder="1" applyAlignment="1">
      <alignment horizontal="right" wrapText="1"/>
    </xf>
    <xf numFmtId="0" fontId="66" fillId="8" borderId="30" xfId="0" applyFont="1" applyFill="1" applyBorder="1" applyAlignment="1">
      <alignment vertical="center" wrapText="1"/>
    </xf>
    <xf numFmtId="0" fontId="46" fillId="8" borderId="55" xfId="0" applyFont="1" applyFill="1" applyBorder="1" applyProtection="1">
      <protection locked="0"/>
    </xf>
    <xf numFmtId="0" fontId="46" fillId="8" borderId="56" xfId="0" applyFont="1" applyFill="1" applyBorder="1" applyProtection="1">
      <protection locked="0"/>
    </xf>
    <xf numFmtId="0" fontId="46" fillId="8" borderId="57" xfId="0" applyFont="1" applyFill="1" applyBorder="1" applyProtection="1">
      <protection locked="0"/>
    </xf>
    <xf numFmtId="0" fontId="56" fillId="0" borderId="0" xfId="0" applyFont="1" applyProtection="1">
      <protection locked="0"/>
    </xf>
    <xf numFmtId="0" fontId="37" fillId="0" borderId="0" xfId="0" applyFont="1" applyAlignment="1" applyProtection="1">
      <alignment wrapText="1"/>
      <protection locked="0"/>
    </xf>
    <xf numFmtId="0" fontId="46" fillId="0" borderId="18" xfId="0" applyFont="1" applyBorder="1" applyProtection="1">
      <protection locked="0"/>
    </xf>
    <xf numFmtId="0" fontId="56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5" fillId="0" borderId="46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left"/>
      <protection locked="0"/>
    </xf>
    <xf numFmtId="1" fontId="37" fillId="0" borderId="21" xfId="0" applyNumberFormat="1" applyFont="1" applyBorder="1" applyAlignment="1" applyProtection="1">
      <alignment horizontal="center"/>
      <protection locked="0"/>
    </xf>
    <xf numFmtId="0" fontId="62" fillId="0" borderId="21" xfId="0" applyNumberFormat="1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5" fillId="0" borderId="46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18" xfId="0" applyFont="1" applyBorder="1" applyAlignment="1" applyProtection="1">
      <alignment horizontal="left"/>
      <protection locked="0"/>
    </xf>
    <xf numFmtId="0" fontId="45" fillId="0" borderId="46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5" fillId="0" borderId="46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left"/>
      <protection locked="0"/>
    </xf>
    <xf numFmtId="0" fontId="45" fillId="0" borderId="0" xfId="0" applyFont="1" applyBorder="1" applyAlignment="1"/>
    <xf numFmtId="0" fontId="42" fillId="0" borderId="0" xfId="0" applyFont="1" applyBorder="1" applyAlignment="1">
      <alignment horizontal="left"/>
    </xf>
    <xf numFmtId="0" fontId="42" fillId="0" borderId="0" xfId="0" applyFont="1" applyBorder="1" applyAlignment="1"/>
    <xf numFmtId="0" fontId="37" fillId="0" borderId="0" xfId="0" applyFont="1" applyBorder="1" applyAlignment="1"/>
    <xf numFmtId="0" fontId="39" fillId="0" borderId="21" xfId="0" applyFont="1" applyBorder="1"/>
    <xf numFmtId="0" fontId="0" fillId="0" borderId="21" xfId="0" applyBorder="1"/>
    <xf numFmtId="0" fontId="0" fillId="0" borderId="18" xfId="0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52" fillId="0" borderId="34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top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right"/>
    </xf>
    <xf numFmtId="0" fontId="1" fillId="0" borderId="1" xfId="0" applyFont="1" applyFill="1" applyBorder="1" applyAlignment="1" applyProtection="1">
      <alignment horizontal="left" vertical="top" wrapText="1"/>
    </xf>
    <xf numFmtId="49" fontId="12" fillId="0" borderId="9" xfId="0" applyNumberFormat="1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wrapText="1"/>
    </xf>
    <xf numFmtId="0" fontId="14" fillId="0" borderId="8" xfId="0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8" fillId="0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wrapText="1"/>
    </xf>
    <xf numFmtId="0" fontId="23" fillId="0" borderId="0" xfId="0" applyFont="1" applyFill="1" applyAlignment="1" applyProtection="1">
      <alignment horizont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23" fillId="0" borderId="0" xfId="0" applyFont="1" applyFill="1" applyAlignment="1" applyProtection="1">
      <alignment wrapText="1"/>
    </xf>
    <xf numFmtId="0" fontId="23" fillId="0" borderId="0" xfId="0" applyFont="1" applyFill="1" applyProtection="1"/>
    <xf numFmtId="0" fontId="14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2" fontId="14" fillId="0" borderId="2" xfId="0" applyNumberFormat="1" applyFont="1" applyFill="1" applyBorder="1" applyAlignment="1" applyProtection="1">
      <alignment horizontal="center"/>
    </xf>
    <xf numFmtId="0" fontId="23" fillId="0" borderId="2" xfId="0" applyFont="1" applyFill="1" applyBorder="1" applyProtection="1"/>
    <xf numFmtId="0" fontId="14" fillId="0" borderId="2" xfId="0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 wrapText="1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center" wrapText="1"/>
    </xf>
    <xf numFmtId="0" fontId="29" fillId="0" borderId="21" xfId="0" applyFont="1" applyBorder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0" xfId="0" applyFont="1" applyBorder="1" applyAlignment="1">
      <alignment horizontal="left"/>
    </xf>
    <xf numFmtId="0" fontId="29" fillId="0" borderId="18" xfId="0" applyFont="1" applyBorder="1" applyAlignment="1">
      <alignment horizontal="right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1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28" fillId="0" borderId="2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9" xfId="0" applyBorder="1" applyAlignment="1"/>
    <xf numFmtId="0" fontId="0" fillId="0" borderId="25" xfId="0" applyBorder="1" applyAlignment="1"/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7" fillId="0" borderId="0" xfId="2" applyFont="1" applyFill="1" applyAlignment="1">
      <alignment horizontal="center" vertical="top" wrapText="1"/>
    </xf>
    <xf numFmtId="0" fontId="37" fillId="0" borderId="0" xfId="2" applyFont="1" applyFill="1" applyBorder="1" applyAlignment="1">
      <alignment horizontal="center" vertical="top"/>
    </xf>
    <xf numFmtId="0" fontId="37" fillId="0" borderId="18" xfId="2" applyFont="1" applyFill="1" applyBorder="1" applyAlignment="1">
      <alignment horizontal="center"/>
    </xf>
    <xf numFmtId="0" fontId="45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3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/>
    </xf>
    <xf numFmtId="0" fontId="39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14" fontId="43" fillId="0" borderId="0" xfId="0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0" fontId="50" fillId="0" borderId="34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wrapText="1"/>
    </xf>
    <xf numFmtId="0" fontId="51" fillId="0" borderId="3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/>
    </xf>
    <xf numFmtId="0" fontId="50" fillId="7" borderId="35" xfId="0" applyFont="1" applyFill="1" applyBorder="1" applyAlignment="1">
      <alignment horizontal="center" vertical="center"/>
    </xf>
    <xf numFmtId="0" fontId="50" fillId="7" borderId="36" xfId="0" applyFont="1" applyFill="1" applyBorder="1" applyAlignment="1">
      <alignment horizontal="center" vertical="center"/>
    </xf>
    <xf numFmtId="0" fontId="50" fillId="7" borderId="37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/>
    </xf>
    <xf numFmtId="0" fontId="52" fillId="0" borderId="38" xfId="0" applyFont="1" applyFill="1" applyBorder="1" applyAlignment="1">
      <alignment horizontal="center" vertical="center"/>
    </xf>
    <xf numFmtId="0" fontId="37" fillId="0" borderId="0" xfId="0" applyFont="1" applyAlignment="1" applyProtection="1">
      <alignment horizontal="center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42" fillId="0" borderId="18" xfId="0" applyFont="1" applyBorder="1" applyAlignment="1" applyProtection="1">
      <alignment horizontal="center" wrapText="1"/>
      <protection locked="0"/>
    </xf>
    <xf numFmtId="0" fontId="39" fillId="0" borderId="0" xfId="4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/>
      <protection locked="0"/>
    </xf>
    <xf numFmtId="0" fontId="61" fillId="0" borderId="0" xfId="3" applyFont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left"/>
      <protection locked="0"/>
    </xf>
    <xf numFmtId="1" fontId="62" fillId="0" borderId="30" xfId="0" applyNumberFormat="1" applyFont="1" applyBorder="1" applyAlignment="1" applyProtection="1">
      <alignment horizontal="center"/>
      <protection locked="0"/>
    </xf>
    <xf numFmtId="1" fontId="62" fillId="0" borderId="32" xfId="0" applyNumberFormat="1" applyFont="1" applyBorder="1" applyAlignment="1" applyProtection="1">
      <alignment horizontal="center"/>
      <protection locked="0"/>
    </xf>
    <xf numFmtId="0" fontId="37" fillId="0" borderId="31" xfId="0" applyFont="1" applyBorder="1" applyAlignment="1" applyProtection="1">
      <alignment horizontal="center"/>
      <protection locked="0"/>
    </xf>
    <xf numFmtId="0" fontId="37" fillId="0" borderId="31" xfId="0" applyFont="1" applyBorder="1" applyAlignment="1" applyProtection="1">
      <alignment horizontal="left"/>
      <protection locked="0"/>
    </xf>
    <xf numFmtId="0" fontId="37" fillId="0" borderId="32" xfId="0" applyFont="1" applyBorder="1" applyAlignment="1" applyProtection="1">
      <alignment horizontal="center"/>
      <protection locked="0"/>
    </xf>
    <xf numFmtId="0" fontId="45" fillId="0" borderId="39" xfId="0" applyFont="1" applyBorder="1" applyAlignment="1" applyProtection="1">
      <alignment horizontal="center" vertical="center" wrapText="1"/>
      <protection locked="0"/>
    </xf>
    <xf numFmtId="0" fontId="45" fillId="0" borderId="45" xfId="0" applyFont="1" applyBorder="1" applyAlignment="1" applyProtection="1">
      <alignment horizontal="center" vertical="center" wrapText="1"/>
      <protection locked="0"/>
    </xf>
    <xf numFmtId="0" fontId="45" fillId="0" borderId="49" xfId="0" applyFont="1" applyBorder="1" applyAlignment="1" applyProtection="1">
      <alignment horizontal="center" vertical="center" wrapText="1"/>
      <protection locked="0"/>
    </xf>
    <xf numFmtId="0" fontId="37" fillId="0" borderId="40" xfId="0" applyFont="1" applyBorder="1" applyAlignment="1" applyProtection="1">
      <alignment horizontal="center" vertical="center" wrapText="1"/>
      <protection locked="0"/>
    </xf>
    <xf numFmtId="0" fontId="37" fillId="0" borderId="41" xfId="0" applyFont="1" applyBorder="1" applyAlignment="1" applyProtection="1">
      <alignment horizontal="center" vertical="center" wrapText="1"/>
      <protection locked="0"/>
    </xf>
    <xf numFmtId="0" fontId="37" fillId="0" borderId="42" xfId="0" applyFont="1" applyBorder="1" applyAlignment="1" applyProtection="1">
      <alignment horizontal="center" vertical="center" wrapText="1"/>
      <protection locked="0"/>
    </xf>
    <xf numFmtId="0" fontId="37" fillId="0" borderId="39" xfId="0" applyFont="1" applyBorder="1" applyAlignment="1" applyProtection="1">
      <alignment horizontal="center" vertical="center" wrapText="1"/>
      <protection locked="0"/>
    </xf>
    <xf numFmtId="0" fontId="37" fillId="0" borderId="43" xfId="0" applyFont="1" applyBorder="1" applyAlignment="1" applyProtection="1">
      <alignment horizontal="center" vertical="center" wrapText="1"/>
      <protection locked="0"/>
    </xf>
    <xf numFmtId="0" fontId="37" fillId="0" borderId="44" xfId="0" applyFont="1" applyBorder="1" applyAlignment="1" applyProtection="1">
      <alignment horizontal="center" vertical="center" wrapText="1"/>
      <protection locked="0"/>
    </xf>
    <xf numFmtId="0" fontId="37" fillId="0" borderId="46" xfId="0" applyFont="1" applyBorder="1" applyAlignment="1" applyProtection="1">
      <alignment horizontal="center" vertical="center" wrapText="1"/>
      <protection locked="0"/>
    </xf>
    <xf numFmtId="0" fontId="37" fillId="0" borderId="21" xfId="0" applyFont="1" applyBorder="1" applyAlignment="1" applyProtection="1">
      <alignment horizontal="center" vertical="center" wrapText="1"/>
      <protection locked="0"/>
    </xf>
    <xf numFmtId="0" fontId="37" fillId="0" borderId="47" xfId="0" applyFont="1" applyBorder="1" applyAlignment="1" applyProtection="1">
      <alignment horizontal="center" vertical="center" wrapText="1"/>
      <protection locked="0"/>
    </xf>
    <xf numFmtId="0" fontId="45" fillId="0" borderId="46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5" fillId="0" borderId="48" xfId="0" applyFont="1" applyBorder="1" applyAlignment="1" applyProtection="1">
      <alignment horizontal="center" vertical="center" wrapText="1"/>
      <protection locked="0"/>
    </xf>
    <xf numFmtId="0" fontId="45" fillId="0" borderId="51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center" wrapText="1"/>
      <protection locked="0"/>
    </xf>
    <xf numFmtId="0" fontId="56" fillId="0" borderId="19" xfId="0" applyFont="1" applyBorder="1" applyAlignment="1" applyProtection="1">
      <alignment horizontal="center"/>
      <protection locked="0"/>
    </xf>
    <xf numFmtId="0" fontId="63" fillId="0" borderId="20" xfId="0" applyFont="1" applyBorder="1" applyAlignment="1" applyProtection="1">
      <alignment horizontal="center" vertical="center" wrapText="1"/>
      <protection locked="0"/>
    </xf>
    <xf numFmtId="0" fontId="63" fillId="0" borderId="23" xfId="0" applyFont="1" applyBorder="1" applyAlignment="1" applyProtection="1">
      <alignment horizontal="center" vertical="center" wrapText="1"/>
      <protection locked="0"/>
    </xf>
    <xf numFmtId="0" fontId="45" fillId="0" borderId="47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32" xfId="0" applyFont="1" applyBorder="1" applyAlignment="1">
      <alignment horizontal="left"/>
    </xf>
    <xf numFmtId="0" fontId="37" fillId="0" borderId="0" xfId="0" applyFont="1" applyFill="1" applyBorder="1" applyAlignment="1">
      <alignment horizontal="left" wrapText="1"/>
    </xf>
  </cellXfs>
  <cellStyles count="6">
    <cellStyle name="Įprastas" xfId="0" builtinId="0"/>
    <cellStyle name="Įprastas 4" xfId="1"/>
    <cellStyle name="Normal_CF_ataskaitos_prie_mokejimo_tvarkos_040115" xfId="2"/>
    <cellStyle name="Normal_kontingento formos sav" xfId="4"/>
    <cellStyle name="Normal_Sheet1" xfId="5"/>
    <cellStyle name="Normal_TRECFORMantras200133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20" sqref="R20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74" t="s">
        <v>6</v>
      </c>
      <c r="H6" s="474"/>
      <c r="I6" s="474"/>
      <c r="J6" s="47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5" t="s">
        <v>7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6"/>
      <c r="B8" s="17"/>
      <c r="C8" s="17"/>
      <c r="D8" s="17"/>
      <c r="E8" s="17"/>
      <c r="F8" s="17"/>
      <c r="G8" s="477" t="s">
        <v>8</v>
      </c>
      <c r="H8" s="477"/>
      <c r="I8" s="477"/>
      <c r="J8" s="477"/>
      <c r="K8" s="477"/>
      <c r="L8" s="17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8" t="s">
        <v>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4" t="s">
        <v>10</v>
      </c>
      <c r="H10" s="474"/>
      <c r="I10" s="474"/>
      <c r="J10" s="474"/>
      <c r="K10" s="474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9" t="s">
        <v>11</v>
      </c>
      <c r="H11" s="479"/>
      <c r="I11" s="479"/>
      <c r="J11" s="479"/>
      <c r="K11" s="47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1.25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8" t="s">
        <v>12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4" t="s">
        <v>13</v>
      </c>
      <c r="H15" s="474"/>
      <c r="I15" s="474"/>
      <c r="J15" s="474"/>
      <c r="K15" s="474"/>
    </row>
    <row r="16" spans="1:36" ht="12" customHeight="1">
      <c r="G16" s="480" t="s">
        <v>14</v>
      </c>
      <c r="H16" s="480"/>
      <c r="I16" s="480"/>
      <c r="J16" s="480"/>
      <c r="K16" s="480"/>
    </row>
    <row r="17" spans="1:17" s="8" customFormat="1" ht="12" customHeight="1">
      <c r="A17" s="1"/>
      <c r="E17" s="481" t="s">
        <v>15</v>
      </c>
      <c r="F17" s="481"/>
      <c r="G17" s="481"/>
      <c r="H17" s="481"/>
      <c r="I17" s="481"/>
      <c r="J17" s="481"/>
      <c r="K17" s="481"/>
      <c r="M17" s="1"/>
      <c r="N17" s="1"/>
      <c r="O17" s="1"/>
      <c r="P17" s="1"/>
      <c r="Q17" s="1"/>
    </row>
    <row r="18" spans="1:17" s="8" customFormat="1" ht="12" customHeight="1">
      <c r="A18" s="482" t="s">
        <v>16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18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6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61"/>
      <c r="B22" s="461"/>
      <c r="C22" s="461"/>
      <c r="D22" s="461"/>
      <c r="E22" s="461"/>
      <c r="F22" s="461"/>
      <c r="G22" s="461"/>
      <c r="H22" s="461"/>
      <c r="I22" s="461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61" t="s">
        <v>22</v>
      </c>
      <c r="B23" s="461"/>
      <c r="C23" s="461"/>
      <c r="D23" s="461"/>
      <c r="E23" s="461"/>
      <c r="F23" s="461"/>
      <c r="G23" s="461"/>
      <c r="H23" s="461"/>
      <c r="I23" s="461"/>
      <c r="J23" s="29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/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462" t="s">
        <v>26</v>
      </c>
      <c r="H25" s="462"/>
      <c r="I25" s="36"/>
      <c r="J25" s="37"/>
      <c r="K25" s="38"/>
      <c r="L25" s="38"/>
      <c r="M25" s="19"/>
      <c r="N25" s="1"/>
      <c r="O25" s="1"/>
      <c r="P25" s="1"/>
      <c r="Q25" s="1"/>
    </row>
    <row r="26" spans="1:17" s="8" customFormat="1">
      <c r="A26" s="463"/>
      <c r="B26" s="463"/>
      <c r="C26" s="463"/>
      <c r="D26" s="463"/>
      <c r="E26" s="463"/>
      <c r="F26" s="463"/>
      <c r="G26" s="463"/>
      <c r="H26" s="463"/>
      <c r="I26" s="463"/>
      <c r="J26" s="39"/>
      <c r="K26" s="40"/>
      <c r="L26" s="41" t="s">
        <v>27</v>
      </c>
      <c r="M26" s="42"/>
      <c r="N26" s="1"/>
      <c r="O26" s="1"/>
      <c r="P26" s="1"/>
      <c r="Q26" s="1"/>
    </row>
    <row r="27" spans="1:17" s="8" customFormat="1" ht="24" customHeight="1">
      <c r="A27" s="464" t="s">
        <v>28</v>
      </c>
      <c r="B27" s="465"/>
      <c r="C27" s="465"/>
      <c r="D27" s="465"/>
      <c r="E27" s="465"/>
      <c r="F27" s="465"/>
      <c r="G27" s="468" t="s">
        <v>29</v>
      </c>
      <c r="H27" s="470" t="s">
        <v>30</v>
      </c>
      <c r="I27" s="472" t="s">
        <v>31</v>
      </c>
      <c r="J27" s="473"/>
      <c r="K27" s="453" t="s">
        <v>32</v>
      </c>
      <c r="L27" s="455" t="s">
        <v>33</v>
      </c>
      <c r="M27" s="42"/>
      <c r="N27" s="1"/>
      <c r="O27" s="1"/>
      <c r="P27" s="1"/>
      <c r="Q27" s="1"/>
    </row>
    <row r="28" spans="1:17" s="8" customFormat="1" ht="46.5" customHeight="1">
      <c r="A28" s="466"/>
      <c r="B28" s="467"/>
      <c r="C28" s="467"/>
      <c r="D28" s="467"/>
      <c r="E28" s="467"/>
      <c r="F28" s="467"/>
      <c r="G28" s="469"/>
      <c r="H28" s="471"/>
      <c r="I28" s="43" t="s">
        <v>34</v>
      </c>
      <c r="J28" s="44" t="s">
        <v>35</v>
      </c>
      <c r="K28" s="454"/>
      <c r="L28" s="456"/>
      <c r="M28" s="1"/>
      <c r="N28" s="1"/>
      <c r="O28" s="1"/>
      <c r="P28" s="1"/>
      <c r="Q28" s="1"/>
    </row>
    <row r="29" spans="1:17" s="8" customFormat="1" ht="11.25" customHeight="1">
      <c r="A29" s="457" t="s">
        <v>36</v>
      </c>
      <c r="B29" s="458"/>
      <c r="C29" s="458"/>
      <c r="D29" s="458"/>
      <c r="E29" s="458"/>
      <c r="F29" s="459"/>
      <c r="G29" s="45">
        <v>2</v>
      </c>
      <c r="H29" s="46">
        <v>3</v>
      </c>
      <c r="I29" s="47" t="s">
        <v>37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38</v>
      </c>
      <c r="H30" s="54">
        <v>1</v>
      </c>
      <c r="I30" s="55">
        <f>SUM(I31+I42+I61+I82+I89+I109+I131+I150+I160)</f>
        <v>831413</v>
      </c>
      <c r="J30" s="55">
        <f>SUM(J31+J42+J61+J82+J89+J109+J131+J150+J160)</f>
        <v>658713</v>
      </c>
      <c r="K30" s="56">
        <f>SUM(K31+K42+K61+K82+K89+K109+K131+K150+K160)</f>
        <v>575087.17000000004</v>
      </c>
      <c r="L30" s="55">
        <f>SUM(L31+L42+L61+L82+L89+L109+L131+L150+L160)</f>
        <v>575087.17000000004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39</v>
      </c>
      <c r="H31" s="54">
        <v>2</v>
      </c>
      <c r="I31" s="55">
        <f>SUM(I32+I38)</f>
        <v>785020</v>
      </c>
      <c r="J31" s="55">
        <f>SUM(J32+J38)</f>
        <v>618520</v>
      </c>
      <c r="K31" s="64">
        <f>SUM(K32+K38)</f>
        <v>559546.85</v>
      </c>
      <c r="L31" s="65">
        <f>SUM(L32+L38)</f>
        <v>559546.85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40</v>
      </c>
      <c r="H32" s="54">
        <v>3</v>
      </c>
      <c r="I32" s="55">
        <f>SUM(I33)</f>
        <v>773730</v>
      </c>
      <c r="J32" s="55">
        <f>SUM(J33)</f>
        <v>609530</v>
      </c>
      <c r="K32" s="56">
        <f>SUM(K33)</f>
        <v>551239.9</v>
      </c>
      <c r="L32" s="55">
        <f>SUM(L33)</f>
        <v>551239.9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40</v>
      </c>
      <c r="H33" s="54">
        <v>4</v>
      </c>
      <c r="I33" s="55">
        <f>SUM(I34+I36)</f>
        <v>773730</v>
      </c>
      <c r="J33" s="55">
        <f t="shared" ref="J33:L34" si="0">SUM(J34)</f>
        <v>609530</v>
      </c>
      <c r="K33" s="55">
        <f t="shared" si="0"/>
        <v>551239.9</v>
      </c>
      <c r="L33" s="55">
        <f t="shared" si="0"/>
        <v>551239.9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41</v>
      </c>
      <c r="H34" s="54">
        <v>5</v>
      </c>
      <c r="I34" s="56">
        <f>SUM(I35)</f>
        <v>773730</v>
      </c>
      <c r="J34" s="56">
        <f t="shared" si="0"/>
        <v>609530</v>
      </c>
      <c r="K34" s="56">
        <f t="shared" si="0"/>
        <v>551239.9</v>
      </c>
      <c r="L34" s="56">
        <f t="shared" si="0"/>
        <v>551239.9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41</v>
      </c>
      <c r="H35" s="54">
        <v>6</v>
      </c>
      <c r="I35" s="72">
        <v>773730</v>
      </c>
      <c r="J35" s="73">
        <v>609530</v>
      </c>
      <c r="K35" s="73">
        <v>551239.9</v>
      </c>
      <c r="L35" s="73">
        <v>551239.9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42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42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43</v>
      </c>
      <c r="H38" s="54">
        <v>9</v>
      </c>
      <c r="I38" s="56">
        <f t="shared" ref="I38:L40" si="1">I39</f>
        <v>11290</v>
      </c>
      <c r="J38" s="55">
        <f t="shared" si="1"/>
        <v>8990</v>
      </c>
      <c r="K38" s="56">
        <f t="shared" si="1"/>
        <v>8306.9500000000007</v>
      </c>
      <c r="L38" s="55">
        <f t="shared" si="1"/>
        <v>8306.9500000000007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43</v>
      </c>
      <c r="H39" s="54">
        <v>10</v>
      </c>
      <c r="I39" s="56">
        <f t="shared" si="1"/>
        <v>11290</v>
      </c>
      <c r="J39" s="55">
        <f t="shared" si="1"/>
        <v>8990</v>
      </c>
      <c r="K39" s="55">
        <f t="shared" si="1"/>
        <v>8306.9500000000007</v>
      </c>
      <c r="L39" s="55">
        <f t="shared" si="1"/>
        <v>8306.9500000000007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43</v>
      </c>
      <c r="H40" s="54">
        <v>11</v>
      </c>
      <c r="I40" s="55">
        <f t="shared" si="1"/>
        <v>11290</v>
      </c>
      <c r="J40" s="55">
        <f t="shared" si="1"/>
        <v>8990</v>
      </c>
      <c r="K40" s="55">
        <f t="shared" si="1"/>
        <v>8306.9500000000007</v>
      </c>
      <c r="L40" s="55">
        <f t="shared" si="1"/>
        <v>8306.9500000000007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43</v>
      </c>
      <c r="H41" s="54">
        <v>12</v>
      </c>
      <c r="I41" s="74">
        <v>11290</v>
      </c>
      <c r="J41" s="73">
        <v>8990</v>
      </c>
      <c r="K41" s="73">
        <v>8306.9500000000007</v>
      </c>
      <c r="L41" s="73">
        <v>8306.9500000000007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44</v>
      </c>
      <c r="H42" s="54">
        <v>13</v>
      </c>
      <c r="I42" s="77">
        <f t="shared" ref="I42:L44" si="2">I43</f>
        <v>42893</v>
      </c>
      <c r="J42" s="78">
        <f t="shared" si="2"/>
        <v>36893</v>
      </c>
      <c r="K42" s="77">
        <f t="shared" si="2"/>
        <v>13059.91</v>
      </c>
      <c r="L42" s="77">
        <f t="shared" si="2"/>
        <v>13059.91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44</v>
      </c>
      <c r="H43" s="54">
        <v>14</v>
      </c>
      <c r="I43" s="55">
        <f t="shared" si="2"/>
        <v>42893</v>
      </c>
      <c r="J43" s="56">
        <f t="shared" si="2"/>
        <v>36893</v>
      </c>
      <c r="K43" s="55">
        <f t="shared" si="2"/>
        <v>13059.91</v>
      </c>
      <c r="L43" s="56">
        <f t="shared" si="2"/>
        <v>13059.91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44</v>
      </c>
      <c r="H44" s="54">
        <v>15</v>
      </c>
      <c r="I44" s="55">
        <f t="shared" si="2"/>
        <v>42893</v>
      </c>
      <c r="J44" s="56">
        <f t="shared" si="2"/>
        <v>36893</v>
      </c>
      <c r="K44" s="65">
        <f t="shared" si="2"/>
        <v>13059.91</v>
      </c>
      <c r="L44" s="65">
        <f t="shared" si="2"/>
        <v>13059.91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44</v>
      </c>
      <c r="H45" s="54">
        <v>16</v>
      </c>
      <c r="I45" s="84">
        <f>SUM(I46:I60)</f>
        <v>42893</v>
      </c>
      <c r="J45" s="84">
        <f>SUM(J46:J60)</f>
        <v>36893</v>
      </c>
      <c r="K45" s="85">
        <f>SUM(K46:K60)</f>
        <v>13059.91</v>
      </c>
      <c r="L45" s="85">
        <f>SUM(L46:L60)</f>
        <v>13059.91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45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46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customHeight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47</v>
      </c>
      <c r="H48" s="54">
        <v>19</v>
      </c>
      <c r="I48" s="73">
        <v>3400</v>
      </c>
      <c r="J48" s="73">
        <v>2700</v>
      </c>
      <c r="K48" s="73">
        <v>1626.15</v>
      </c>
      <c r="L48" s="73">
        <v>1626.15</v>
      </c>
      <c r="Q48" s="70"/>
      <c r="R48" s="70"/>
    </row>
    <row r="49" spans="1:19" ht="27" customHeight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48</v>
      </c>
      <c r="H49" s="54">
        <v>20</v>
      </c>
      <c r="I49" s="73">
        <v>11300</v>
      </c>
      <c r="J49" s="73">
        <v>9800</v>
      </c>
      <c r="K49" s="73">
        <v>3600.7</v>
      </c>
      <c r="L49" s="73">
        <v>3600.7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49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customHeight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50</v>
      </c>
      <c r="H51" s="54">
        <v>22</v>
      </c>
      <c r="I51" s="74">
        <v>700</v>
      </c>
      <c r="J51" s="73">
        <v>600</v>
      </c>
      <c r="K51" s="73">
        <v>105</v>
      </c>
      <c r="L51" s="73">
        <v>105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51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52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53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54</v>
      </c>
      <c r="H55" s="54">
        <v>26</v>
      </c>
      <c r="I55" s="74">
        <v>9000</v>
      </c>
      <c r="J55" s="73">
        <v>7300</v>
      </c>
      <c r="K55" s="73">
        <v>723</v>
      </c>
      <c r="L55" s="73">
        <v>723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55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customHeight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56</v>
      </c>
      <c r="H57" s="54">
        <v>28</v>
      </c>
      <c r="I57" s="74">
        <v>2100</v>
      </c>
      <c r="J57" s="73">
        <v>1600</v>
      </c>
      <c r="K57" s="73">
        <v>115.1</v>
      </c>
      <c r="L57" s="73">
        <v>115.1</v>
      </c>
      <c r="Q57" s="70"/>
      <c r="R57" s="70"/>
    </row>
    <row r="58" spans="1:19" ht="27.75" customHeight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57</v>
      </c>
      <c r="H58" s="54">
        <v>29</v>
      </c>
      <c r="I58" s="74">
        <v>4000</v>
      </c>
      <c r="J58" s="73">
        <v>3700</v>
      </c>
      <c r="K58" s="73">
        <v>2261.3000000000002</v>
      </c>
      <c r="L58" s="73">
        <v>2261.3000000000002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58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customHeight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59</v>
      </c>
      <c r="H60" s="54">
        <v>31</v>
      </c>
      <c r="I60" s="74">
        <v>12393</v>
      </c>
      <c r="J60" s="73">
        <v>11193</v>
      </c>
      <c r="K60" s="73">
        <v>4628.66</v>
      </c>
      <c r="L60" s="73">
        <v>4628.66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60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61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62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62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63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64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65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66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66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63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64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65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67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68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69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70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71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72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72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72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72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73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74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74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74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75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76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77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78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79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79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79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80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81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82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82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82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83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84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85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86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86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86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87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88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88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88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89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90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91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91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91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92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93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94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94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94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94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95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95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95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95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96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96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96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96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97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98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97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99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customHeight="1">
      <c r="A131" s="101">
        <v>2</v>
      </c>
      <c r="B131" s="50">
        <v>7</v>
      </c>
      <c r="C131" s="50"/>
      <c r="D131" s="51"/>
      <c r="E131" s="51"/>
      <c r="F131" s="53"/>
      <c r="G131" s="52" t="s">
        <v>100</v>
      </c>
      <c r="H131" s="54">
        <v>102</v>
      </c>
      <c r="I131" s="56">
        <f>SUM(I132+I137+I145)</f>
        <v>3500</v>
      </c>
      <c r="J131" s="97">
        <f>SUM(J132+J137+J145)</f>
        <v>3300</v>
      </c>
      <c r="K131" s="56">
        <f>SUM(K132+K137+K145)</f>
        <v>2480.41</v>
      </c>
      <c r="L131" s="55">
        <f>SUM(L132+L137+L145)</f>
        <v>2480.41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101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101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101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102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103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104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105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105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106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107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108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108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108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109</v>
      </c>
      <c r="H145" s="54">
        <v>116</v>
      </c>
      <c r="I145" s="56">
        <f t="shared" ref="I145:L146" si="15">I146</f>
        <v>3500</v>
      </c>
      <c r="J145" s="97">
        <f t="shared" si="15"/>
        <v>3300</v>
      </c>
      <c r="K145" s="56">
        <f t="shared" si="15"/>
        <v>2480.41</v>
      </c>
      <c r="L145" s="55">
        <f t="shared" si="15"/>
        <v>2480.41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109</v>
      </c>
      <c r="H146" s="54">
        <v>117</v>
      </c>
      <c r="I146" s="85">
        <f t="shared" si="15"/>
        <v>3500</v>
      </c>
      <c r="J146" s="111">
        <f t="shared" si="15"/>
        <v>3300</v>
      </c>
      <c r="K146" s="85">
        <f t="shared" si="15"/>
        <v>2480.41</v>
      </c>
      <c r="L146" s="84">
        <f t="shared" si="15"/>
        <v>2480.41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109</v>
      </c>
      <c r="H147" s="54">
        <v>118</v>
      </c>
      <c r="I147" s="56">
        <f>SUM(I148:I149)</f>
        <v>3500</v>
      </c>
      <c r="J147" s="97">
        <f>SUM(J148:J149)</f>
        <v>3300</v>
      </c>
      <c r="K147" s="56">
        <f>SUM(K148:K149)</f>
        <v>2480.41</v>
      </c>
      <c r="L147" s="55">
        <f>SUM(L148:L149)</f>
        <v>2480.41</v>
      </c>
    </row>
    <row r="148" spans="1:12" s="8" customFormat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110</v>
      </c>
      <c r="H148" s="54">
        <v>119</v>
      </c>
      <c r="I148" s="112">
        <v>3500</v>
      </c>
      <c r="J148" s="112">
        <v>3300</v>
      </c>
      <c r="K148" s="112">
        <v>2480.41</v>
      </c>
      <c r="L148" s="112">
        <v>2480.41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111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112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112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113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113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114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115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116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117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117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117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118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119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120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120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120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121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122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123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124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125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126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127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128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129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130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131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132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133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134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135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136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136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137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137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138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139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140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141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141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142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143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144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145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146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146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147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148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149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150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150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150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151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151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151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152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153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154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155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156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157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157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157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158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158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159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160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161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162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163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158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164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164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165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165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166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166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166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167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168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169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170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171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172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173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173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174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175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176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177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178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179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180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180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181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182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183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183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184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185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186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186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187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188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189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189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189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190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190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190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191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191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192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193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194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195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173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173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196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175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176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177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178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197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198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198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199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200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201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201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202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203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204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204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205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206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207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207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207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190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190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190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191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191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192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193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208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209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195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173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173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196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175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176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177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210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197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211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211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212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213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214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214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215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216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217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217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218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219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220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220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221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190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190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190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222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222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223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224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225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172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172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173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196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175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176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177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178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197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211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211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212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213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214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214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215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216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217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217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218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226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220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220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220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190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190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190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222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222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223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224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227</v>
      </c>
      <c r="H360" s="54">
        <v>330</v>
      </c>
      <c r="I360" s="107">
        <f>SUM(I30+I176)</f>
        <v>831413</v>
      </c>
      <c r="J360" s="107">
        <f>SUM(J30+J176)</f>
        <v>658713</v>
      </c>
      <c r="K360" s="107">
        <f>SUM(K30+K176)</f>
        <v>575087.17000000004</v>
      </c>
      <c r="L360" s="107">
        <f>SUM(L30+L176)</f>
        <v>575087.17000000004</v>
      </c>
    </row>
    <row r="361" spans="1:12" s="8" customFormat="1" ht="18.75" customHeight="1">
      <c r="A361" s="1"/>
      <c r="B361" s="1"/>
      <c r="C361" s="1"/>
      <c r="D361" s="1"/>
      <c r="E361" s="1"/>
      <c r="F361" s="2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39"/>
      <c r="G362" s="142" t="s">
        <v>228</v>
      </c>
      <c r="H362" s="143"/>
      <c r="I362" s="144"/>
      <c r="J362" s="141"/>
      <c r="K362" s="460" t="s">
        <v>229</v>
      </c>
      <c r="L362" s="460"/>
    </row>
    <row r="363" spans="1:12" s="8" customFormat="1" ht="18.75" customHeight="1">
      <c r="A363" s="146"/>
      <c r="B363" s="146"/>
      <c r="C363" s="146"/>
      <c r="D363" s="147" t="s">
        <v>230</v>
      </c>
      <c r="G363" s="143"/>
      <c r="H363" s="143"/>
      <c r="I363" s="148" t="s">
        <v>231</v>
      </c>
      <c r="J363" s="1"/>
      <c r="K363" s="452" t="s">
        <v>232</v>
      </c>
      <c r="L363" s="452"/>
    </row>
    <row r="364" spans="1:12" s="8" customFormat="1" ht="15.75" customHeight="1">
      <c r="A364" s="1"/>
      <c r="B364" s="1"/>
      <c r="C364" s="1"/>
      <c r="D364" s="1"/>
      <c r="E364" s="1"/>
      <c r="F364" s="2"/>
      <c r="G364" s="1"/>
      <c r="H364" s="1"/>
      <c r="I364" s="150"/>
      <c r="J364" s="1"/>
      <c r="K364" s="150"/>
      <c r="L364" s="150"/>
    </row>
    <row r="365" spans="1:12" s="8" customFormat="1" ht="15.75" customHeight="1">
      <c r="A365" s="1"/>
      <c r="B365" s="1"/>
      <c r="C365" s="1"/>
      <c r="D365" s="142"/>
      <c r="E365" s="142"/>
      <c r="F365" s="39"/>
      <c r="G365" s="142" t="s">
        <v>233</v>
      </c>
      <c r="H365" s="1"/>
      <c r="I365" s="150"/>
      <c r="J365" s="1"/>
      <c r="K365" s="460" t="s">
        <v>234</v>
      </c>
      <c r="L365" s="460"/>
    </row>
    <row r="366" spans="1:12" s="8" customFormat="1" ht="26.25" customHeight="1">
      <c r="A366" s="1"/>
      <c r="B366" s="1"/>
      <c r="C366" s="1"/>
      <c r="D366" s="450" t="s">
        <v>235</v>
      </c>
      <c r="E366" s="451"/>
      <c r="F366" s="451"/>
      <c r="G366" s="451"/>
      <c r="H366" s="151"/>
      <c r="I366" s="152" t="s">
        <v>231</v>
      </c>
      <c r="J366" s="1"/>
      <c r="K366" s="452" t="s">
        <v>232</v>
      </c>
      <c r="L366" s="452"/>
    </row>
  </sheetData>
  <mergeCells count="27"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D366:G366"/>
    <mergeCell ref="K366:L366"/>
    <mergeCell ref="K27:K28"/>
    <mergeCell ref="L27:L28"/>
    <mergeCell ref="A29:F29"/>
    <mergeCell ref="K362:L362"/>
    <mergeCell ref="K363:L363"/>
    <mergeCell ref="K365:L365"/>
  </mergeCells>
  <pageMargins left="0.51181102362204722" right="0" top="0" bottom="0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L16" sqref="L16"/>
    </sheetView>
  </sheetViews>
  <sheetFormatPr defaultRowHeight="15"/>
  <cols>
    <col min="1" max="1" width="6.42578125" style="336" customWidth="1"/>
    <col min="2" max="2" width="13.7109375" style="336" customWidth="1"/>
    <col min="3" max="3" width="11.5703125" style="336" customWidth="1"/>
    <col min="4" max="4" width="9.140625" style="336" customWidth="1"/>
    <col min="5" max="5" width="7.140625" style="336" customWidth="1"/>
    <col min="6" max="6" width="13.7109375" style="336" customWidth="1"/>
    <col min="7" max="7" width="10" style="336" customWidth="1"/>
    <col min="8" max="8" width="13.5703125" style="336" customWidth="1"/>
    <col min="9" max="9" width="9.140625" style="336" customWidth="1"/>
    <col min="10" max="16384" width="9.140625" style="242"/>
  </cols>
  <sheetData>
    <row r="2" spans="1:8" s="242" customFormat="1">
      <c r="A2" s="603" t="s">
        <v>413</v>
      </c>
      <c r="B2" s="603"/>
      <c r="C2" s="603"/>
      <c r="D2" s="603"/>
      <c r="E2" s="603"/>
      <c r="F2" s="603"/>
      <c r="G2" s="603"/>
      <c r="H2" s="603"/>
    </row>
    <row r="3" spans="1:8" s="242" customFormat="1">
      <c r="A3" s="604" t="s">
        <v>302</v>
      </c>
      <c r="B3" s="604"/>
      <c r="C3" s="604"/>
      <c r="D3" s="604"/>
      <c r="E3" s="604"/>
      <c r="F3" s="604"/>
      <c r="G3" s="604"/>
      <c r="H3" s="604"/>
    </row>
    <row r="6" spans="1:8" s="242" customFormat="1">
      <c r="A6" s="605" t="s">
        <v>414</v>
      </c>
      <c r="B6" s="605"/>
      <c r="C6" s="605"/>
      <c r="D6" s="605"/>
      <c r="E6" s="605"/>
      <c r="F6" s="605"/>
      <c r="G6" s="605"/>
      <c r="H6" s="605"/>
    </row>
    <row r="9" spans="1:8" s="242" customFormat="1" ht="15" customHeight="1">
      <c r="A9" s="606" t="s">
        <v>489</v>
      </c>
      <c r="B9" s="606"/>
      <c r="C9" s="606"/>
      <c r="D9" s="606"/>
      <c r="E9" s="606"/>
      <c r="F9" s="606"/>
      <c r="G9" s="606"/>
      <c r="H9" s="606"/>
    </row>
    <row r="10" spans="1:8" s="242" customFormat="1">
      <c r="A10" s="336"/>
      <c r="B10" s="336"/>
      <c r="C10" s="336"/>
      <c r="D10" s="337"/>
      <c r="E10" s="336"/>
      <c r="F10" s="336"/>
      <c r="G10" s="336"/>
      <c r="H10" s="336"/>
    </row>
    <row r="11" spans="1:8" s="242" customFormat="1">
      <c r="A11" s="336"/>
      <c r="B11" s="336"/>
      <c r="C11" s="605" t="s">
        <v>415</v>
      </c>
      <c r="D11" s="605"/>
      <c r="E11" s="605"/>
      <c r="F11" s="605"/>
      <c r="G11" s="336"/>
      <c r="H11" s="336"/>
    </row>
    <row r="12" spans="1:8" s="242" customFormat="1">
      <c r="A12" s="336"/>
      <c r="B12" s="607"/>
      <c r="C12" s="607"/>
      <c r="D12" s="607"/>
      <c r="E12" s="607"/>
      <c r="F12" s="607"/>
      <c r="G12" s="607"/>
      <c r="H12" s="336"/>
    </row>
    <row r="14" spans="1:8" s="242" customFormat="1" ht="15" customHeight="1">
      <c r="A14" s="608" t="s">
        <v>416</v>
      </c>
      <c r="B14" s="608"/>
      <c r="C14" s="338">
        <v>44104</v>
      </c>
      <c r="D14" s="339"/>
      <c r="E14" s="339"/>
      <c r="F14" s="339"/>
      <c r="G14" s="339"/>
      <c r="H14" s="339"/>
    </row>
    <row r="15" spans="1:8" s="242" customFormat="1">
      <c r="A15" s="609" t="s">
        <v>490</v>
      </c>
      <c r="B15" s="609"/>
      <c r="C15" s="609"/>
      <c r="D15" s="609"/>
      <c r="E15" s="609"/>
      <c r="F15" s="609"/>
      <c r="G15" s="609"/>
      <c r="H15" s="609"/>
    </row>
    <row r="16" spans="1:8" s="242" customFormat="1" ht="28.5" customHeight="1">
      <c r="A16" s="340" t="s">
        <v>417</v>
      </c>
      <c r="B16" s="340" t="s">
        <v>418</v>
      </c>
      <c r="C16" s="610" t="s">
        <v>419</v>
      </c>
      <c r="D16" s="611"/>
      <c r="E16" s="612"/>
      <c r="F16" s="340" t="s">
        <v>420</v>
      </c>
      <c r="G16" s="341" t="s">
        <v>421</v>
      </c>
      <c r="H16" s="341" t="s">
        <v>422</v>
      </c>
    </row>
    <row r="17" spans="1:8" s="242" customFormat="1">
      <c r="A17" s="342">
        <v>1</v>
      </c>
      <c r="B17" s="448" t="s">
        <v>249</v>
      </c>
      <c r="C17" s="613" t="s">
        <v>491</v>
      </c>
      <c r="D17" s="613"/>
      <c r="E17" s="613"/>
      <c r="F17" s="344" t="s">
        <v>423</v>
      </c>
      <c r="G17" s="345">
        <v>5</v>
      </c>
      <c r="H17" s="346">
        <v>6007.92</v>
      </c>
    </row>
    <row r="18" spans="1:8" s="242" customFormat="1">
      <c r="A18" s="342">
        <v>2</v>
      </c>
      <c r="B18" s="448" t="s">
        <v>249</v>
      </c>
      <c r="C18" s="613" t="s">
        <v>424</v>
      </c>
      <c r="D18" s="613"/>
      <c r="E18" s="613"/>
      <c r="F18" s="344" t="s">
        <v>423</v>
      </c>
      <c r="G18" s="345">
        <v>5</v>
      </c>
      <c r="H18" s="346">
        <v>340783.52</v>
      </c>
    </row>
    <row r="19" spans="1:8" s="242" customFormat="1">
      <c r="A19" s="342"/>
      <c r="B19" s="448"/>
      <c r="C19" s="602" t="s">
        <v>425</v>
      </c>
      <c r="D19" s="602"/>
      <c r="E19" s="602"/>
      <c r="F19" s="347" t="s">
        <v>423</v>
      </c>
      <c r="G19" s="348">
        <v>5</v>
      </c>
      <c r="H19" s="349">
        <f>0+H17+H18</f>
        <v>346791.44</v>
      </c>
    </row>
    <row r="20" spans="1:8" s="242" customFormat="1">
      <c r="A20" s="342">
        <v>3</v>
      </c>
      <c r="B20" s="448" t="s">
        <v>244</v>
      </c>
      <c r="C20" s="613" t="s">
        <v>424</v>
      </c>
      <c r="D20" s="613"/>
      <c r="E20" s="613"/>
      <c r="F20" s="344" t="s">
        <v>426</v>
      </c>
      <c r="G20" s="345">
        <v>5</v>
      </c>
      <c r="H20" s="346">
        <v>183510.21</v>
      </c>
    </row>
    <row r="21" spans="1:8" s="242" customFormat="1">
      <c r="A21" s="342"/>
      <c r="B21" s="448"/>
      <c r="C21" s="602" t="s">
        <v>425</v>
      </c>
      <c r="D21" s="602"/>
      <c r="E21" s="602"/>
      <c r="F21" s="347" t="s">
        <v>426</v>
      </c>
      <c r="G21" s="348">
        <v>5</v>
      </c>
      <c r="H21" s="349">
        <f>0+H20</f>
        <v>183510.21</v>
      </c>
    </row>
    <row r="22" spans="1:8" s="242" customFormat="1" ht="30">
      <c r="A22" s="342">
        <v>4</v>
      </c>
      <c r="B22" s="448" t="s">
        <v>237</v>
      </c>
      <c r="C22" s="613" t="s">
        <v>424</v>
      </c>
      <c r="D22" s="613"/>
      <c r="E22" s="613"/>
      <c r="F22" s="344" t="s">
        <v>423</v>
      </c>
      <c r="G22" s="345">
        <v>5</v>
      </c>
      <c r="H22" s="346">
        <v>13620</v>
      </c>
    </row>
    <row r="23" spans="1:8" s="242" customFormat="1">
      <c r="A23" s="342"/>
      <c r="B23" s="448"/>
      <c r="C23" s="602" t="s">
        <v>425</v>
      </c>
      <c r="D23" s="602"/>
      <c r="E23" s="602"/>
      <c r="F23" s="347" t="s">
        <v>423</v>
      </c>
      <c r="G23" s="348">
        <v>5</v>
      </c>
      <c r="H23" s="349">
        <f>0+H22</f>
        <v>13620</v>
      </c>
    </row>
    <row r="24" spans="1:8" s="242" customFormat="1">
      <c r="A24" s="337"/>
      <c r="B24" s="449"/>
      <c r="C24" s="608"/>
      <c r="D24" s="608"/>
      <c r="E24" s="608"/>
      <c r="F24" s="351"/>
      <c r="G24" s="352"/>
      <c r="H24" s="353"/>
    </row>
    <row r="25" spans="1:8" s="242" customFormat="1">
      <c r="A25" s="337"/>
      <c r="B25" s="449"/>
      <c r="C25" s="449"/>
      <c r="D25" s="449"/>
      <c r="E25" s="449"/>
      <c r="F25" s="351"/>
      <c r="G25" s="352"/>
      <c r="H25" s="353"/>
    </row>
    <row r="28" spans="1:8" s="242" customFormat="1">
      <c r="A28" s="608" t="s">
        <v>228</v>
      </c>
      <c r="B28" s="608"/>
      <c r="C28" s="608"/>
      <c r="D28" s="608"/>
      <c r="E28" s="615" t="s">
        <v>229</v>
      </c>
      <c r="F28" s="615"/>
      <c r="G28" s="615"/>
      <c r="H28" s="615"/>
    </row>
    <row r="29" spans="1:8" s="242" customFormat="1">
      <c r="A29" s="336"/>
      <c r="B29" s="336"/>
      <c r="C29" s="336"/>
      <c r="D29" s="336"/>
      <c r="E29" s="614" t="s">
        <v>427</v>
      </c>
      <c r="F29" s="614"/>
      <c r="G29" s="614"/>
      <c r="H29" s="614"/>
    </row>
    <row r="32" spans="1:8" s="242" customFormat="1">
      <c r="A32" s="608" t="s">
        <v>233</v>
      </c>
      <c r="B32" s="608"/>
      <c r="C32" s="608"/>
      <c r="D32" s="608"/>
      <c r="E32" s="615" t="s">
        <v>234</v>
      </c>
      <c r="F32" s="615"/>
      <c r="G32" s="615"/>
      <c r="H32" s="615"/>
    </row>
    <row r="33" spans="5:8" s="242" customFormat="1">
      <c r="E33" s="614" t="s">
        <v>427</v>
      </c>
      <c r="F33" s="614"/>
      <c r="G33" s="614"/>
      <c r="H33" s="614"/>
    </row>
  </sheetData>
  <mergeCells count="23">
    <mergeCell ref="E29:H29"/>
    <mergeCell ref="A32:D32"/>
    <mergeCell ref="E32:H32"/>
    <mergeCell ref="E33:H33"/>
    <mergeCell ref="C20:E20"/>
    <mergeCell ref="C21:E21"/>
    <mergeCell ref="C22:E22"/>
    <mergeCell ref="C23:E23"/>
    <mergeCell ref="C24:E24"/>
    <mergeCell ref="A28:D28"/>
    <mergeCell ref="E28:H28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M22" sqref="M22"/>
    </sheetView>
  </sheetViews>
  <sheetFormatPr defaultRowHeight="15"/>
  <cols>
    <col min="1" max="1" width="6.42578125" style="336" customWidth="1"/>
    <col min="2" max="2" width="13.7109375" style="336" customWidth="1"/>
    <col min="3" max="3" width="11.5703125" style="336" customWidth="1"/>
    <col min="4" max="4" width="9.140625" style="336" customWidth="1"/>
    <col min="5" max="5" width="7.140625" style="336" customWidth="1"/>
    <col min="6" max="6" width="13.7109375" style="336" customWidth="1"/>
    <col min="7" max="7" width="10" style="336" customWidth="1"/>
    <col min="8" max="8" width="13.5703125" style="336" customWidth="1"/>
    <col min="9" max="9" width="9.140625" style="336" customWidth="1"/>
    <col min="10" max="16384" width="9.140625" style="242"/>
  </cols>
  <sheetData>
    <row r="2" spans="1:8" s="242" customFormat="1">
      <c r="A2" s="603" t="s">
        <v>413</v>
      </c>
      <c r="B2" s="603"/>
      <c r="C2" s="603"/>
      <c r="D2" s="603"/>
      <c r="E2" s="603"/>
      <c r="F2" s="603"/>
      <c r="G2" s="603"/>
      <c r="H2" s="603"/>
    </row>
    <row r="3" spans="1:8" s="242" customFormat="1">
      <c r="A3" s="604" t="s">
        <v>302</v>
      </c>
      <c r="B3" s="604"/>
      <c r="C3" s="604"/>
      <c r="D3" s="604"/>
      <c r="E3" s="604"/>
      <c r="F3" s="604"/>
      <c r="G3" s="604"/>
      <c r="H3" s="604"/>
    </row>
    <row r="6" spans="1:8" s="242" customFormat="1">
      <c r="A6" s="605" t="s">
        <v>414</v>
      </c>
      <c r="B6" s="605"/>
      <c r="C6" s="605"/>
      <c r="D6" s="605"/>
      <c r="E6" s="605"/>
      <c r="F6" s="605"/>
      <c r="G6" s="605"/>
      <c r="H6" s="605"/>
    </row>
    <row r="9" spans="1:8" s="242" customFormat="1" ht="15.75">
      <c r="A9" s="606" t="s">
        <v>428</v>
      </c>
      <c r="B9" s="606"/>
      <c r="C9" s="606"/>
      <c r="D9" s="606"/>
      <c r="E9" s="606"/>
      <c r="F9" s="606"/>
      <c r="G9" s="606"/>
      <c r="H9" s="606"/>
    </row>
    <row r="10" spans="1:8" s="242" customFormat="1">
      <c r="A10" s="336"/>
      <c r="B10" s="336"/>
      <c r="C10" s="336"/>
      <c r="D10" s="337"/>
      <c r="E10" s="336"/>
      <c r="F10" s="336"/>
      <c r="G10" s="336"/>
      <c r="H10" s="336"/>
    </row>
    <row r="11" spans="1:8" s="242" customFormat="1">
      <c r="A11" s="336"/>
      <c r="B11" s="336"/>
      <c r="C11" s="605" t="s">
        <v>415</v>
      </c>
      <c r="D11" s="605"/>
      <c r="E11" s="605"/>
      <c r="F11" s="605"/>
      <c r="G11" s="336"/>
      <c r="H11" s="336"/>
    </row>
    <row r="12" spans="1:8" s="242" customFormat="1">
      <c r="A12" s="336"/>
      <c r="B12" s="607"/>
      <c r="C12" s="607"/>
      <c r="D12" s="607"/>
      <c r="E12" s="607"/>
      <c r="F12" s="607"/>
      <c r="G12" s="607"/>
      <c r="H12" s="336"/>
    </row>
    <row r="14" spans="1:8" s="242" customFormat="1" ht="15" customHeight="1">
      <c r="A14" s="608" t="s">
        <v>416</v>
      </c>
      <c r="B14" s="608"/>
      <c r="C14" s="338">
        <v>44104</v>
      </c>
      <c r="D14" s="339"/>
      <c r="E14" s="339"/>
      <c r="F14" s="339"/>
      <c r="G14" s="339"/>
      <c r="H14" s="339"/>
    </row>
    <row r="15" spans="1:8" s="242" customFormat="1">
      <c r="A15" s="609" t="s">
        <v>429</v>
      </c>
      <c r="B15" s="609"/>
      <c r="C15" s="609"/>
      <c r="D15" s="609"/>
      <c r="E15" s="609"/>
      <c r="F15" s="609"/>
      <c r="G15" s="609"/>
      <c r="H15" s="609"/>
    </row>
    <row r="16" spans="1:8" s="242" customFormat="1" ht="28.5">
      <c r="A16" s="340" t="s">
        <v>417</v>
      </c>
      <c r="B16" s="340" t="s">
        <v>418</v>
      </c>
      <c r="C16" s="610" t="s">
        <v>419</v>
      </c>
      <c r="D16" s="611"/>
      <c r="E16" s="612"/>
      <c r="F16" s="340" t="s">
        <v>420</v>
      </c>
      <c r="G16" s="341" t="s">
        <v>421</v>
      </c>
      <c r="H16" s="341" t="s">
        <v>422</v>
      </c>
    </row>
    <row r="17" spans="1:8" s="242" customFormat="1">
      <c r="A17" s="342">
        <v>1</v>
      </c>
      <c r="B17" s="343" t="s">
        <v>249</v>
      </c>
      <c r="C17" s="613" t="s">
        <v>424</v>
      </c>
      <c r="D17" s="613"/>
      <c r="E17" s="613"/>
      <c r="F17" s="344" t="s">
        <v>423</v>
      </c>
      <c r="G17" s="345">
        <v>5</v>
      </c>
      <c r="H17" s="346">
        <v>35376.559999999998</v>
      </c>
    </row>
    <row r="18" spans="1:8" s="242" customFormat="1">
      <c r="A18" s="342">
        <v>2</v>
      </c>
      <c r="B18" s="343" t="s">
        <v>249</v>
      </c>
      <c r="C18" s="613" t="s">
        <v>430</v>
      </c>
      <c r="D18" s="613"/>
      <c r="E18" s="613"/>
      <c r="F18" s="344" t="s">
        <v>423</v>
      </c>
      <c r="G18" s="345">
        <v>5</v>
      </c>
      <c r="H18" s="346">
        <v>64325.27</v>
      </c>
    </row>
    <row r="19" spans="1:8" s="242" customFormat="1">
      <c r="A19" s="342">
        <v>3</v>
      </c>
      <c r="B19" s="343" t="s">
        <v>249</v>
      </c>
      <c r="C19" s="613" t="s">
        <v>431</v>
      </c>
      <c r="D19" s="613"/>
      <c r="E19" s="613"/>
      <c r="F19" s="344" t="s">
        <v>423</v>
      </c>
      <c r="G19" s="345">
        <v>5</v>
      </c>
      <c r="H19" s="346">
        <v>918.24</v>
      </c>
    </row>
    <row r="20" spans="1:8" s="242" customFormat="1">
      <c r="A20" s="342"/>
      <c r="B20" s="343"/>
      <c r="C20" s="602" t="s">
        <v>425</v>
      </c>
      <c r="D20" s="602"/>
      <c r="E20" s="602"/>
      <c r="F20" s="347" t="s">
        <v>423</v>
      </c>
      <c r="G20" s="348">
        <v>5</v>
      </c>
      <c r="H20" s="349">
        <f>0+H17+H18</f>
        <v>99701.829999999987</v>
      </c>
    </row>
    <row r="21" spans="1:8" s="242" customFormat="1">
      <c r="A21" s="342">
        <v>4</v>
      </c>
      <c r="B21" s="343" t="s">
        <v>244</v>
      </c>
      <c r="C21" s="613" t="s">
        <v>424</v>
      </c>
      <c r="D21" s="613"/>
      <c r="E21" s="613"/>
      <c r="F21" s="344" t="s">
        <v>426</v>
      </c>
      <c r="G21" s="345">
        <v>5</v>
      </c>
      <c r="H21" s="346">
        <v>22261.08</v>
      </c>
    </row>
    <row r="22" spans="1:8" s="242" customFormat="1">
      <c r="A22" s="342"/>
      <c r="B22" s="343"/>
      <c r="C22" s="602" t="s">
        <v>425</v>
      </c>
      <c r="D22" s="602"/>
      <c r="E22" s="602"/>
      <c r="F22" s="347" t="s">
        <v>426</v>
      </c>
      <c r="G22" s="348">
        <v>5</v>
      </c>
      <c r="H22" s="349">
        <f>0+H21</f>
        <v>22261.08</v>
      </c>
    </row>
    <row r="23" spans="1:8" s="242" customFormat="1">
      <c r="A23" s="337"/>
      <c r="B23" s="350"/>
      <c r="C23" s="608"/>
      <c r="D23" s="608"/>
      <c r="E23" s="608"/>
      <c r="F23" s="351"/>
      <c r="G23" s="352"/>
      <c r="H23" s="353"/>
    </row>
    <row r="24" spans="1:8" s="242" customFormat="1">
      <c r="A24" s="337"/>
      <c r="B24" s="350"/>
      <c r="C24" s="350"/>
      <c r="D24" s="350"/>
      <c r="E24" s="350"/>
      <c r="F24" s="351"/>
      <c r="G24" s="352"/>
      <c r="H24" s="353"/>
    </row>
    <row r="27" spans="1:8" s="242" customFormat="1">
      <c r="A27" s="608" t="s">
        <v>228</v>
      </c>
      <c r="B27" s="608"/>
      <c r="C27" s="608"/>
      <c r="D27" s="608"/>
      <c r="E27" s="615" t="s">
        <v>229</v>
      </c>
      <c r="F27" s="615"/>
      <c r="G27" s="615"/>
      <c r="H27" s="615"/>
    </row>
    <row r="28" spans="1:8" s="242" customFormat="1">
      <c r="A28" s="336"/>
      <c r="B28" s="336"/>
      <c r="C28" s="336"/>
      <c r="D28" s="336"/>
      <c r="E28" s="614" t="s">
        <v>427</v>
      </c>
      <c r="F28" s="614"/>
      <c r="G28" s="614"/>
      <c r="H28" s="614"/>
    </row>
    <row r="31" spans="1:8" s="242" customFormat="1">
      <c r="A31" s="608" t="s">
        <v>233</v>
      </c>
      <c r="B31" s="608"/>
      <c r="C31" s="608"/>
      <c r="D31" s="608"/>
      <c r="E31" s="615" t="s">
        <v>234</v>
      </c>
      <c r="F31" s="615"/>
      <c r="G31" s="615"/>
      <c r="H31" s="615"/>
    </row>
    <row r="32" spans="1:8" s="242" customFormat="1">
      <c r="A32" s="336"/>
      <c r="B32" s="336"/>
      <c r="C32" s="336"/>
      <c r="D32" s="336"/>
      <c r="E32" s="614" t="s">
        <v>427</v>
      </c>
      <c r="F32" s="614"/>
      <c r="G32" s="614"/>
      <c r="H32" s="614"/>
    </row>
  </sheetData>
  <mergeCells count="22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8:H28"/>
    <mergeCell ref="A31:D31"/>
    <mergeCell ref="E31:H31"/>
    <mergeCell ref="E32:H32"/>
    <mergeCell ref="C20:E20"/>
    <mergeCell ref="C21:E21"/>
    <mergeCell ref="C22:E22"/>
    <mergeCell ref="C23:E23"/>
    <mergeCell ref="A27:D27"/>
    <mergeCell ref="E27:H27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X8" sqref="X8"/>
    </sheetView>
  </sheetViews>
  <sheetFormatPr defaultRowHeight="12"/>
  <cols>
    <col min="1" max="1" width="23.42578125" style="354" customWidth="1"/>
    <col min="2" max="2" width="7.85546875" style="354" customWidth="1"/>
    <col min="3" max="4" width="8.140625" style="354" customWidth="1"/>
    <col min="5" max="5" width="7.5703125" style="354" customWidth="1"/>
    <col min="6" max="7" width="7.42578125" style="354" customWidth="1"/>
    <col min="8" max="8" width="8.42578125" style="354" customWidth="1"/>
    <col min="9" max="9" width="8.140625" style="354" customWidth="1"/>
    <col min="10" max="10" width="6" style="354" customWidth="1"/>
    <col min="11" max="12" width="8.140625" style="354" customWidth="1"/>
    <col min="13" max="13" width="8.28515625" style="354" customWidth="1"/>
    <col min="14" max="14" width="9.140625" style="354"/>
    <col min="15" max="15" width="6" style="354" customWidth="1"/>
    <col min="16" max="16" width="7.5703125" style="354" customWidth="1"/>
    <col min="17" max="17" width="5.140625" style="354" customWidth="1"/>
    <col min="18" max="18" width="5.28515625" style="354" customWidth="1"/>
    <col min="19" max="19" width="8" style="354" customWidth="1"/>
    <col min="20" max="16384" width="9.140625" style="355"/>
  </cols>
  <sheetData>
    <row r="1" spans="1:19" ht="12.75" customHeight="1">
      <c r="O1" s="617" t="s">
        <v>432</v>
      </c>
      <c r="P1" s="617"/>
      <c r="Q1" s="617"/>
      <c r="R1" s="617"/>
      <c r="S1" s="617"/>
    </row>
    <row r="2" spans="1:19" ht="29.25" customHeight="1">
      <c r="B2" s="618" t="s">
        <v>301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356"/>
      <c r="O2" s="617"/>
      <c r="P2" s="617"/>
      <c r="Q2" s="617"/>
      <c r="R2" s="617"/>
      <c r="S2" s="617"/>
    </row>
    <row r="3" spans="1:19" ht="12" customHeight="1">
      <c r="H3" s="354" t="s">
        <v>433</v>
      </c>
      <c r="I3" s="357"/>
      <c r="J3" s="357"/>
      <c r="K3" s="357"/>
      <c r="L3" s="357"/>
      <c r="M3" s="357"/>
      <c r="N3" s="358"/>
      <c r="O3" s="358"/>
      <c r="P3" s="358"/>
      <c r="Q3" s="358"/>
      <c r="R3" s="358"/>
      <c r="S3" s="358"/>
    </row>
    <row r="4" spans="1:19" ht="0.75" hidden="1" customHeight="1">
      <c r="I4" s="357"/>
      <c r="J4" s="357"/>
      <c r="K4" s="357"/>
      <c r="L4" s="357"/>
      <c r="M4" s="357"/>
      <c r="N4" s="358"/>
      <c r="O4" s="358"/>
      <c r="P4" s="358"/>
      <c r="Q4" s="358"/>
      <c r="R4" s="358"/>
      <c r="S4" s="358"/>
    </row>
    <row r="5" spans="1:19" ht="16.5" customHeight="1">
      <c r="A5" s="619" t="s">
        <v>434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19" ht="12" customHeight="1">
      <c r="A6" s="359"/>
      <c r="B6" s="359"/>
      <c r="C6" s="359"/>
      <c r="D6" s="620" t="s">
        <v>435</v>
      </c>
      <c r="E6" s="620"/>
      <c r="F6" s="620"/>
      <c r="G6" s="620"/>
      <c r="H6" s="620"/>
      <c r="I6" s="620"/>
      <c r="J6" s="620"/>
      <c r="K6" s="620"/>
      <c r="L6" s="620"/>
      <c r="M6" s="360"/>
      <c r="N6" s="359"/>
      <c r="O6" s="359"/>
      <c r="P6" s="359"/>
      <c r="Q6" s="359"/>
      <c r="R6" s="359"/>
      <c r="S6" s="359"/>
    </row>
    <row r="7" spans="1:19" ht="11.25" customHeight="1">
      <c r="A7" s="359"/>
      <c r="B7" s="359"/>
      <c r="C7" s="359"/>
      <c r="D7" s="359"/>
      <c r="E7" s="621" t="s">
        <v>436</v>
      </c>
      <c r="F7" s="621"/>
      <c r="G7" s="621"/>
      <c r="H7" s="621"/>
      <c r="I7" s="621"/>
      <c r="J7" s="621"/>
      <c r="K7" s="621"/>
      <c r="L7" s="621"/>
      <c r="M7" s="360"/>
      <c r="N7" s="359"/>
      <c r="O7" s="359"/>
      <c r="P7" s="359"/>
      <c r="Q7" s="359"/>
      <c r="R7" s="359"/>
      <c r="S7" s="359"/>
    </row>
    <row r="8" spans="1:19" ht="10.5" customHeight="1">
      <c r="A8" s="361"/>
      <c r="B8" s="362"/>
      <c r="C8" s="362"/>
      <c r="D8" s="362"/>
      <c r="E8" s="362"/>
      <c r="F8" s="362"/>
      <c r="G8" s="362"/>
      <c r="H8" s="363"/>
      <c r="I8" s="363"/>
      <c r="J8" s="616"/>
      <c r="K8" s="616"/>
      <c r="N8" s="359"/>
      <c r="O8" s="359"/>
      <c r="P8" s="359"/>
      <c r="Q8" s="359"/>
      <c r="R8" s="359"/>
      <c r="S8" s="359"/>
    </row>
    <row r="9" spans="1:19" ht="12" customHeight="1">
      <c r="A9" s="365"/>
      <c r="B9" s="366"/>
      <c r="C9" s="366"/>
      <c r="D9" s="367"/>
      <c r="E9" s="362"/>
      <c r="F9" s="362"/>
      <c r="G9" s="362"/>
      <c r="H9" s="363"/>
      <c r="I9" s="368" t="s">
        <v>437</v>
      </c>
      <c r="J9" s="622" t="s">
        <v>438</v>
      </c>
      <c r="K9" s="622"/>
      <c r="L9" s="622"/>
      <c r="M9" s="622"/>
      <c r="N9" s="622"/>
      <c r="O9" s="622"/>
      <c r="P9" s="616"/>
      <c r="Q9" s="616"/>
      <c r="R9" s="623">
        <v>5</v>
      </c>
      <c r="S9" s="624"/>
    </row>
    <row r="10" spans="1:19" ht="11.25" customHeight="1">
      <c r="A10" s="365"/>
      <c r="B10" s="370"/>
      <c r="C10" s="370"/>
      <c r="D10" s="370"/>
      <c r="E10" s="371"/>
      <c r="F10" s="371"/>
      <c r="G10" s="371"/>
      <c r="H10" s="363"/>
      <c r="I10" s="625"/>
      <c r="J10" s="625"/>
      <c r="K10" s="625"/>
      <c r="L10" s="625"/>
      <c r="M10" s="625"/>
      <c r="N10" s="625"/>
      <c r="O10" s="625"/>
      <c r="Q10" s="372"/>
      <c r="R10" s="372"/>
      <c r="S10" s="372"/>
    </row>
    <row r="11" spans="1:19" ht="14.25" customHeight="1">
      <c r="A11" s="365"/>
      <c r="B11" s="370"/>
      <c r="C11" s="370"/>
      <c r="D11" s="370"/>
      <c r="E11" s="371"/>
      <c r="F11" s="371"/>
      <c r="G11" s="371"/>
      <c r="H11" s="626" t="s">
        <v>439</v>
      </c>
      <c r="I11" s="626"/>
      <c r="J11" s="626"/>
      <c r="K11" s="626"/>
      <c r="L11" s="626"/>
      <c r="M11" s="626"/>
      <c r="N11" s="626"/>
      <c r="O11" s="626"/>
      <c r="Q11" s="372"/>
      <c r="R11" s="623" t="s">
        <v>244</v>
      </c>
      <c r="S11" s="624"/>
    </row>
    <row r="12" spans="1:19" ht="18" customHeight="1">
      <c r="A12" s="373"/>
      <c r="B12" s="370"/>
      <c r="C12" s="374" t="s">
        <v>440</v>
      </c>
      <c r="D12" s="374"/>
      <c r="E12" s="375"/>
      <c r="F12" s="375"/>
      <c r="G12" s="376"/>
      <c r="H12" s="625"/>
      <c r="I12" s="625"/>
      <c r="J12" s="625"/>
      <c r="K12" s="625"/>
      <c r="L12" s="625"/>
      <c r="M12" s="625"/>
      <c r="N12" s="625"/>
      <c r="O12" s="627"/>
      <c r="P12" s="377">
        <v>10</v>
      </c>
      <c r="Q12" s="378" t="s">
        <v>240</v>
      </c>
      <c r="R12" s="379" t="s">
        <v>241</v>
      </c>
      <c r="S12" s="379" t="s">
        <v>245</v>
      </c>
    </row>
    <row r="13" spans="1:19" ht="13.5" customHeight="1" thickBot="1">
      <c r="A13" s="380"/>
      <c r="B13" s="370"/>
      <c r="C13" s="370"/>
      <c r="D13" s="370"/>
      <c r="E13" s="381"/>
      <c r="F13" s="381"/>
      <c r="G13" s="381"/>
      <c r="H13" s="382"/>
      <c r="I13" s="382"/>
      <c r="J13" s="382"/>
      <c r="K13" s="382"/>
      <c r="L13" s="382"/>
      <c r="M13" s="382"/>
      <c r="N13" s="382"/>
      <c r="O13" s="382"/>
      <c r="P13" s="383"/>
      <c r="Q13" s="383"/>
      <c r="R13" s="383"/>
      <c r="S13" s="383"/>
    </row>
    <row r="14" spans="1:19" ht="16.5" customHeight="1">
      <c r="A14" s="628" t="s">
        <v>441</v>
      </c>
      <c r="B14" s="631" t="s">
        <v>442</v>
      </c>
      <c r="C14" s="632"/>
      <c r="D14" s="632"/>
      <c r="E14" s="632"/>
      <c r="F14" s="632"/>
      <c r="G14" s="633"/>
      <c r="H14" s="634" t="s">
        <v>443</v>
      </c>
      <c r="I14" s="635"/>
      <c r="J14" s="635"/>
      <c r="K14" s="635"/>
      <c r="L14" s="636"/>
      <c r="M14" s="634" t="s">
        <v>444</v>
      </c>
      <c r="N14" s="635"/>
      <c r="O14" s="635"/>
      <c r="P14" s="635"/>
      <c r="Q14" s="635"/>
      <c r="R14" s="635"/>
      <c r="S14" s="636"/>
    </row>
    <row r="15" spans="1:19" ht="13.5" customHeight="1">
      <c r="A15" s="629"/>
      <c r="B15" s="637" t="s">
        <v>445</v>
      </c>
      <c r="C15" s="638"/>
      <c r="D15" s="638"/>
      <c r="E15" s="638" t="s">
        <v>446</v>
      </c>
      <c r="F15" s="638"/>
      <c r="G15" s="639"/>
      <c r="H15" s="640" t="s">
        <v>447</v>
      </c>
      <c r="I15" s="641" t="s">
        <v>448</v>
      </c>
      <c r="J15" s="641" t="s">
        <v>449</v>
      </c>
      <c r="K15" s="646" t="s">
        <v>450</v>
      </c>
      <c r="L15" s="648" t="s">
        <v>425</v>
      </c>
      <c r="M15" s="640" t="s">
        <v>447</v>
      </c>
      <c r="N15" s="641" t="s">
        <v>448</v>
      </c>
      <c r="O15" s="641" t="s">
        <v>449</v>
      </c>
      <c r="P15" s="646" t="s">
        <v>451</v>
      </c>
      <c r="Q15" s="641" t="s">
        <v>452</v>
      </c>
      <c r="R15" s="641" t="s">
        <v>453</v>
      </c>
      <c r="S15" s="642" t="s">
        <v>425</v>
      </c>
    </row>
    <row r="16" spans="1:19" ht="87" customHeight="1">
      <c r="A16" s="630"/>
      <c r="B16" s="384" t="s">
        <v>454</v>
      </c>
      <c r="C16" s="385" t="s">
        <v>455</v>
      </c>
      <c r="D16" s="385" t="s">
        <v>456</v>
      </c>
      <c r="E16" s="386" t="s">
        <v>454</v>
      </c>
      <c r="F16" s="385" t="s">
        <v>455</v>
      </c>
      <c r="G16" s="387" t="s">
        <v>457</v>
      </c>
      <c r="H16" s="640"/>
      <c r="I16" s="641"/>
      <c r="J16" s="641"/>
      <c r="K16" s="647"/>
      <c r="L16" s="648"/>
      <c r="M16" s="640"/>
      <c r="N16" s="641"/>
      <c r="O16" s="641"/>
      <c r="P16" s="647"/>
      <c r="Q16" s="641"/>
      <c r="R16" s="641"/>
      <c r="S16" s="643"/>
    </row>
    <row r="17" spans="1:19" ht="10.5" customHeight="1">
      <c r="A17" s="388">
        <v>1</v>
      </c>
      <c r="B17" s="389">
        <v>2</v>
      </c>
      <c r="C17" s="390">
        <v>3</v>
      </c>
      <c r="D17" s="390">
        <v>4</v>
      </c>
      <c r="E17" s="391">
        <v>5</v>
      </c>
      <c r="F17" s="390">
        <v>6</v>
      </c>
      <c r="G17" s="392">
        <v>7</v>
      </c>
      <c r="H17" s="388">
        <v>8</v>
      </c>
      <c r="I17" s="391">
        <v>9</v>
      </c>
      <c r="J17" s="391">
        <v>10</v>
      </c>
      <c r="K17" s="391">
        <v>11</v>
      </c>
      <c r="L17" s="393">
        <v>12</v>
      </c>
      <c r="M17" s="388">
        <v>13</v>
      </c>
      <c r="N17" s="391">
        <v>14</v>
      </c>
      <c r="O17" s="391">
        <v>15</v>
      </c>
      <c r="P17" s="391">
        <v>16</v>
      </c>
      <c r="Q17" s="391">
        <v>17</v>
      </c>
      <c r="R17" s="391">
        <v>18</v>
      </c>
      <c r="S17" s="393">
        <v>19</v>
      </c>
    </row>
    <row r="18" spans="1:19" ht="33" customHeight="1">
      <c r="A18" s="394" t="s">
        <v>458</v>
      </c>
      <c r="B18" s="395"/>
      <c r="C18" s="396"/>
      <c r="D18" s="397"/>
      <c r="E18" s="398"/>
      <c r="F18" s="396"/>
      <c r="G18" s="399"/>
      <c r="H18" s="395"/>
      <c r="I18" s="396"/>
      <c r="J18" s="396"/>
      <c r="K18" s="397"/>
      <c r="L18" s="400">
        <f>SUM(H18:K18)</f>
        <v>0</v>
      </c>
      <c r="M18" s="395"/>
      <c r="N18" s="396"/>
      <c r="O18" s="396"/>
      <c r="P18" s="396"/>
      <c r="Q18" s="398"/>
      <c r="R18" s="398"/>
      <c r="S18" s="400">
        <f>SUM(M18:R18)</f>
        <v>0</v>
      </c>
    </row>
    <row r="19" spans="1:19" ht="24" customHeight="1">
      <c r="A19" s="401" t="s">
        <v>459</v>
      </c>
      <c r="B19" s="395"/>
      <c r="C19" s="396"/>
      <c r="D19" s="397"/>
      <c r="E19" s="398"/>
      <c r="F19" s="396"/>
      <c r="G19" s="399"/>
      <c r="H19" s="395"/>
      <c r="I19" s="396"/>
      <c r="J19" s="396"/>
      <c r="K19" s="397"/>
      <c r="L19" s="400">
        <f t="shared" ref="L19:L26" si="0">SUM(H19:K19)</f>
        <v>0</v>
      </c>
      <c r="M19" s="395"/>
      <c r="N19" s="396"/>
      <c r="O19" s="396"/>
      <c r="P19" s="396"/>
      <c r="Q19" s="398"/>
      <c r="R19" s="398"/>
      <c r="S19" s="400">
        <f t="shared" ref="S19:S26" si="1">SUM(M19:R19)</f>
        <v>0</v>
      </c>
    </row>
    <row r="20" spans="1:19" ht="18" customHeight="1">
      <c r="A20" s="394" t="s">
        <v>460</v>
      </c>
      <c r="B20" s="395">
        <v>13</v>
      </c>
      <c r="C20" s="396">
        <v>13</v>
      </c>
      <c r="D20" s="397">
        <v>13</v>
      </c>
      <c r="E20" s="398">
        <v>11.5</v>
      </c>
      <c r="F20" s="396">
        <v>11</v>
      </c>
      <c r="G20" s="399">
        <v>11.5</v>
      </c>
      <c r="H20" s="395">
        <v>133389</v>
      </c>
      <c r="I20" s="396">
        <v>12116</v>
      </c>
      <c r="J20" s="396"/>
      <c r="K20" s="397"/>
      <c r="L20" s="400">
        <f t="shared" si="0"/>
        <v>145505</v>
      </c>
      <c r="M20" s="395">
        <v>113933</v>
      </c>
      <c r="N20" s="396">
        <v>12116</v>
      </c>
      <c r="O20" s="396"/>
      <c r="P20" s="396"/>
      <c r="Q20" s="398"/>
      <c r="R20" s="398"/>
      <c r="S20" s="400">
        <f t="shared" si="1"/>
        <v>126049</v>
      </c>
    </row>
    <row r="21" spans="1:19" ht="33" customHeight="1">
      <c r="A21" s="394" t="s">
        <v>461</v>
      </c>
      <c r="B21" s="395">
        <v>4</v>
      </c>
      <c r="C21" s="396">
        <v>4</v>
      </c>
      <c r="D21" s="397">
        <v>4</v>
      </c>
      <c r="E21" s="398">
        <v>4</v>
      </c>
      <c r="F21" s="396">
        <v>4</v>
      </c>
      <c r="G21" s="399">
        <v>4</v>
      </c>
      <c r="H21" s="395">
        <v>49098</v>
      </c>
      <c r="I21" s="396">
        <v>5497</v>
      </c>
      <c r="J21" s="396"/>
      <c r="K21" s="397"/>
      <c r="L21" s="400">
        <f t="shared" si="0"/>
        <v>54595</v>
      </c>
      <c r="M21" s="395">
        <v>49098</v>
      </c>
      <c r="N21" s="396">
        <v>5497</v>
      </c>
      <c r="O21" s="396"/>
      <c r="P21" s="396"/>
      <c r="Q21" s="398"/>
      <c r="R21" s="398"/>
      <c r="S21" s="400">
        <f t="shared" si="1"/>
        <v>54595</v>
      </c>
    </row>
    <row r="22" spans="1:19" ht="44.25" customHeight="1">
      <c r="A22" s="394" t="s">
        <v>462</v>
      </c>
      <c r="B22" s="395"/>
      <c r="C22" s="396"/>
      <c r="D22" s="397"/>
      <c r="E22" s="398"/>
      <c r="F22" s="396"/>
      <c r="G22" s="399"/>
      <c r="H22" s="395"/>
      <c r="I22" s="396"/>
      <c r="J22" s="396"/>
      <c r="K22" s="397"/>
      <c r="L22" s="400">
        <f t="shared" si="0"/>
        <v>0</v>
      </c>
      <c r="M22" s="395"/>
      <c r="N22" s="396"/>
      <c r="O22" s="396"/>
      <c r="P22" s="396"/>
      <c r="Q22" s="398"/>
      <c r="R22" s="398"/>
      <c r="S22" s="400">
        <f t="shared" si="1"/>
        <v>0</v>
      </c>
    </row>
    <row r="23" spans="1:19" ht="18" customHeight="1">
      <c r="A23" s="402" t="s">
        <v>463</v>
      </c>
      <c r="B23" s="395"/>
      <c r="C23" s="396"/>
      <c r="D23" s="397"/>
      <c r="E23" s="398"/>
      <c r="F23" s="396"/>
      <c r="G23" s="399"/>
      <c r="H23" s="395"/>
      <c r="I23" s="396"/>
      <c r="J23" s="396"/>
      <c r="K23" s="397"/>
      <c r="L23" s="400">
        <f t="shared" si="0"/>
        <v>0</v>
      </c>
      <c r="M23" s="395"/>
      <c r="N23" s="396"/>
      <c r="O23" s="396"/>
      <c r="P23" s="396"/>
      <c r="Q23" s="398"/>
      <c r="R23" s="398"/>
      <c r="S23" s="400">
        <f t="shared" si="1"/>
        <v>0</v>
      </c>
    </row>
    <row r="24" spans="1:19" ht="18" customHeight="1">
      <c r="A24" s="402" t="s">
        <v>464</v>
      </c>
      <c r="B24" s="395"/>
      <c r="C24" s="396"/>
      <c r="D24" s="397"/>
      <c r="E24" s="398"/>
      <c r="F24" s="396"/>
      <c r="G24" s="399"/>
      <c r="H24" s="395"/>
      <c r="I24" s="396"/>
      <c r="J24" s="396"/>
      <c r="K24" s="397"/>
      <c r="L24" s="400">
        <f t="shared" si="0"/>
        <v>0</v>
      </c>
      <c r="M24" s="395"/>
      <c r="N24" s="396"/>
      <c r="O24" s="396"/>
      <c r="P24" s="396"/>
      <c r="Q24" s="398"/>
      <c r="R24" s="398"/>
      <c r="S24" s="400">
        <f t="shared" si="1"/>
        <v>0</v>
      </c>
    </row>
    <row r="25" spans="1:19" ht="18" customHeight="1">
      <c r="A25" s="402" t="s">
        <v>465</v>
      </c>
      <c r="B25" s="395"/>
      <c r="C25" s="396"/>
      <c r="D25" s="397"/>
      <c r="E25" s="398"/>
      <c r="F25" s="396"/>
      <c r="G25" s="399"/>
      <c r="H25" s="395"/>
      <c r="I25" s="396"/>
      <c r="J25" s="396"/>
      <c r="K25" s="397"/>
      <c r="L25" s="400">
        <f t="shared" si="0"/>
        <v>0</v>
      </c>
      <c r="M25" s="395"/>
      <c r="N25" s="396"/>
      <c r="O25" s="396"/>
      <c r="P25" s="396"/>
      <c r="Q25" s="398"/>
      <c r="R25" s="398"/>
      <c r="S25" s="400">
        <f t="shared" si="1"/>
        <v>0</v>
      </c>
    </row>
    <row r="26" spans="1:19" ht="22.5" customHeight="1">
      <c r="A26" s="403" t="s">
        <v>466</v>
      </c>
      <c r="B26" s="404"/>
      <c r="C26" s="405"/>
      <c r="D26" s="406"/>
      <c r="E26" s="407"/>
      <c r="F26" s="405"/>
      <c r="G26" s="408"/>
      <c r="H26" s="404"/>
      <c r="I26" s="405"/>
      <c r="J26" s="405"/>
      <c r="K26" s="406"/>
      <c r="L26" s="400">
        <f t="shared" si="0"/>
        <v>0</v>
      </c>
      <c r="M26" s="404"/>
      <c r="N26" s="405"/>
      <c r="O26" s="405"/>
      <c r="P26" s="405"/>
      <c r="Q26" s="407"/>
      <c r="R26" s="407"/>
      <c r="S26" s="400">
        <f t="shared" si="1"/>
        <v>0</v>
      </c>
    </row>
    <row r="27" spans="1:19" ht="24" customHeight="1">
      <c r="A27" s="409" t="s">
        <v>467</v>
      </c>
      <c r="B27" s="410">
        <f>SUM(B18,B20,B21,B22,B23,B24,B25)</f>
        <v>17</v>
      </c>
      <c r="C27" s="411">
        <f t="shared" ref="C27:S27" si="2">SUM(C18,C20,C21,C22,C23,C24,C25)</f>
        <v>17</v>
      </c>
      <c r="D27" s="411">
        <f t="shared" si="2"/>
        <v>17</v>
      </c>
      <c r="E27" s="411">
        <f t="shared" si="2"/>
        <v>15.5</v>
      </c>
      <c r="F27" s="411">
        <f t="shared" si="2"/>
        <v>15</v>
      </c>
      <c r="G27" s="412">
        <f t="shared" si="2"/>
        <v>15.5</v>
      </c>
      <c r="H27" s="410">
        <f t="shared" si="2"/>
        <v>182487</v>
      </c>
      <c r="I27" s="411">
        <f t="shared" si="2"/>
        <v>17613</v>
      </c>
      <c r="J27" s="411">
        <f t="shared" si="2"/>
        <v>0</v>
      </c>
      <c r="K27" s="411">
        <f t="shared" si="2"/>
        <v>0</v>
      </c>
      <c r="L27" s="412">
        <f t="shared" si="2"/>
        <v>200100</v>
      </c>
      <c r="M27" s="410">
        <f t="shared" si="2"/>
        <v>163031</v>
      </c>
      <c r="N27" s="411">
        <f t="shared" si="2"/>
        <v>17613</v>
      </c>
      <c r="O27" s="411">
        <f t="shared" si="2"/>
        <v>0</v>
      </c>
      <c r="P27" s="411">
        <f t="shared" si="2"/>
        <v>0</v>
      </c>
      <c r="Q27" s="411">
        <f t="shared" si="2"/>
        <v>0</v>
      </c>
      <c r="R27" s="411">
        <f t="shared" si="2"/>
        <v>0</v>
      </c>
      <c r="S27" s="412">
        <f t="shared" si="2"/>
        <v>180644</v>
      </c>
    </row>
    <row r="28" spans="1:19" ht="26.25" customHeight="1" thickBot="1">
      <c r="A28" s="413" t="s">
        <v>459</v>
      </c>
      <c r="B28" s="414">
        <f>SUM(B19,B20,B21,B22)</f>
        <v>17</v>
      </c>
      <c r="C28" s="415">
        <f>SUM(C19,C20,C21,C22)</f>
        <v>17</v>
      </c>
      <c r="D28" s="415">
        <f t="shared" ref="D28:S28" si="3">SUM(D19,D20,D21,D22)</f>
        <v>17</v>
      </c>
      <c r="E28" s="415">
        <f t="shared" si="3"/>
        <v>15.5</v>
      </c>
      <c r="F28" s="415">
        <f t="shared" si="3"/>
        <v>15</v>
      </c>
      <c r="G28" s="416">
        <f t="shared" si="3"/>
        <v>15.5</v>
      </c>
      <c r="H28" s="414">
        <f t="shared" si="3"/>
        <v>182487</v>
      </c>
      <c r="I28" s="415">
        <f t="shared" si="3"/>
        <v>17613</v>
      </c>
      <c r="J28" s="415">
        <f t="shared" si="3"/>
        <v>0</v>
      </c>
      <c r="K28" s="415">
        <f t="shared" si="3"/>
        <v>0</v>
      </c>
      <c r="L28" s="416">
        <f t="shared" si="3"/>
        <v>200100</v>
      </c>
      <c r="M28" s="414">
        <f t="shared" si="3"/>
        <v>163031</v>
      </c>
      <c r="N28" s="415">
        <f t="shared" si="3"/>
        <v>17613</v>
      </c>
      <c r="O28" s="415">
        <f t="shared" si="3"/>
        <v>0</v>
      </c>
      <c r="P28" s="415">
        <f t="shared" si="3"/>
        <v>0</v>
      </c>
      <c r="Q28" s="415">
        <f t="shared" si="3"/>
        <v>0</v>
      </c>
      <c r="R28" s="415">
        <f t="shared" si="3"/>
        <v>0</v>
      </c>
      <c r="S28" s="416">
        <f t="shared" si="3"/>
        <v>180644</v>
      </c>
    </row>
    <row r="29" spans="1:19" ht="10.5" customHeight="1">
      <c r="A29" s="417" t="s">
        <v>468</v>
      </c>
      <c r="B29" s="417"/>
      <c r="C29" s="417"/>
      <c r="D29" s="363"/>
      <c r="E29" s="363"/>
      <c r="F29" s="363"/>
      <c r="G29" s="363"/>
      <c r="H29" s="363"/>
      <c r="I29" s="363"/>
      <c r="J29" s="363"/>
      <c r="K29" s="363"/>
    </row>
    <row r="30" spans="1:19" ht="15.75" customHeight="1">
      <c r="A30" s="418" t="s">
        <v>348</v>
      </c>
      <c r="B30" s="418"/>
      <c r="C30" s="418"/>
      <c r="E30" s="419"/>
      <c r="F30" s="419"/>
      <c r="G30" s="419"/>
      <c r="H30" s="419"/>
      <c r="I30" s="419"/>
      <c r="J30" s="418"/>
      <c r="K30" s="418"/>
      <c r="L30" s="644" t="s">
        <v>229</v>
      </c>
      <c r="M30" s="644"/>
      <c r="N30" s="644"/>
      <c r="O30" s="644"/>
      <c r="P30" s="644"/>
    </row>
    <row r="31" spans="1:19" ht="9" customHeight="1">
      <c r="A31" s="616"/>
      <c r="B31" s="616"/>
      <c r="C31" s="362"/>
      <c r="G31" s="645" t="s">
        <v>231</v>
      </c>
      <c r="H31" s="645"/>
      <c r="I31" s="417"/>
      <c r="J31" s="417"/>
      <c r="K31" s="417"/>
      <c r="L31" s="417"/>
      <c r="M31" s="420" t="s">
        <v>232</v>
      </c>
      <c r="N31" s="420"/>
      <c r="O31" s="362"/>
    </row>
    <row r="32" spans="1:19" ht="9" customHeight="1">
      <c r="A32" s="362"/>
      <c r="B32" s="362"/>
      <c r="C32" s="362"/>
      <c r="H32" s="362"/>
      <c r="K32" s="363"/>
      <c r="L32" s="363"/>
      <c r="M32" s="362"/>
      <c r="N32" s="362"/>
      <c r="O32" s="362"/>
    </row>
    <row r="33" spans="1:16" s="355" customFormat="1" ht="16.5" customHeight="1">
      <c r="A33" s="418" t="s">
        <v>351</v>
      </c>
      <c r="B33" s="418"/>
      <c r="C33" s="418"/>
      <c r="D33" s="354"/>
      <c r="E33" s="419"/>
      <c r="F33" s="419"/>
      <c r="G33" s="419"/>
      <c r="H33" s="419"/>
      <c r="I33" s="419"/>
      <c r="J33" s="418"/>
      <c r="K33" s="418"/>
      <c r="L33" s="644" t="s">
        <v>234</v>
      </c>
      <c r="M33" s="644"/>
      <c r="N33" s="644"/>
      <c r="O33" s="644"/>
      <c r="P33" s="644"/>
    </row>
    <row r="34" spans="1:16" s="355" customFormat="1" ht="9.75" customHeight="1">
      <c r="A34" s="616"/>
      <c r="B34" s="616"/>
      <c r="C34" s="362"/>
      <c r="D34" s="354"/>
      <c r="E34" s="354"/>
      <c r="F34" s="354"/>
      <c r="G34" s="645" t="s">
        <v>231</v>
      </c>
      <c r="H34" s="645"/>
      <c r="I34" s="417"/>
      <c r="J34" s="417"/>
      <c r="K34" s="417"/>
      <c r="L34" s="417"/>
      <c r="M34" s="420" t="s">
        <v>232</v>
      </c>
      <c r="N34" s="420"/>
      <c r="O34" s="362"/>
      <c r="P34" s="354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4" workbookViewId="0">
      <selection activeCell="U25" sqref="U25"/>
    </sheetView>
  </sheetViews>
  <sheetFormatPr defaultRowHeight="12"/>
  <cols>
    <col min="1" max="1" width="23.42578125" style="354" customWidth="1"/>
    <col min="2" max="2" width="7.85546875" style="354" customWidth="1"/>
    <col min="3" max="4" width="8.140625" style="354" customWidth="1"/>
    <col min="5" max="5" width="7.5703125" style="354" customWidth="1"/>
    <col min="6" max="7" width="7.42578125" style="354" customWidth="1"/>
    <col min="8" max="8" width="8.42578125" style="354" customWidth="1"/>
    <col min="9" max="9" width="8.140625" style="354" customWidth="1"/>
    <col min="10" max="10" width="6" style="354" customWidth="1"/>
    <col min="11" max="12" width="8.140625" style="354" customWidth="1"/>
    <col min="13" max="13" width="8.28515625" style="354" customWidth="1"/>
    <col min="14" max="14" width="9.140625" style="354"/>
    <col min="15" max="15" width="6" style="354" customWidth="1"/>
    <col min="16" max="16" width="7.5703125" style="354" customWidth="1"/>
    <col min="17" max="17" width="5.140625" style="354" customWidth="1"/>
    <col min="18" max="18" width="5.28515625" style="354" customWidth="1"/>
    <col min="19" max="19" width="8" style="354" customWidth="1"/>
    <col min="20" max="16384" width="9.140625" style="355"/>
  </cols>
  <sheetData>
    <row r="1" spans="1:19" ht="12.75" customHeight="1">
      <c r="O1" s="617" t="s">
        <v>432</v>
      </c>
      <c r="P1" s="617"/>
      <c r="Q1" s="617"/>
      <c r="R1" s="617"/>
      <c r="S1" s="617"/>
    </row>
    <row r="2" spans="1:19" ht="29.25" customHeight="1">
      <c r="B2" s="618" t="s">
        <v>301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356"/>
      <c r="O2" s="617"/>
      <c r="P2" s="617"/>
      <c r="Q2" s="617"/>
      <c r="R2" s="617"/>
      <c r="S2" s="617"/>
    </row>
    <row r="3" spans="1:19" ht="12" customHeight="1">
      <c r="H3" s="354" t="s">
        <v>433</v>
      </c>
      <c r="I3" s="357"/>
      <c r="J3" s="357"/>
      <c r="K3" s="357"/>
      <c r="L3" s="357"/>
      <c r="M3" s="357"/>
      <c r="N3" s="358"/>
      <c r="O3" s="358"/>
      <c r="P3" s="358"/>
      <c r="Q3" s="358"/>
      <c r="R3" s="358"/>
      <c r="S3" s="358"/>
    </row>
    <row r="4" spans="1:19" ht="0.75" hidden="1" customHeight="1">
      <c r="I4" s="357"/>
      <c r="J4" s="357"/>
      <c r="K4" s="357"/>
      <c r="L4" s="357"/>
      <c r="M4" s="357"/>
      <c r="N4" s="358"/>
      <c r="O4" s="358"/>
      <c r="P4" s="358"/>
      <c r="Q4" s="358"/>
      <c r="R4" s="358"/>
      <c r="S4" s="358"/>
    </row>
    <row r="5" spans="1:19" ht="16.5" customHeight="1">
      <c r="A5" s="619" t="s">
        <v>434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19" ht="12" customHeight="1">
      <c r="A6" s="359"/>
      <c r="B6" s="359"/>
      <c r="C6" s="359"/>
      <c r="D6" s="620" t="s">
        <v>435</v>
      </c>
      <c r="E6" s="620"/>
      <c r="F6" s="620"/>
      <c r="G6" s="620"/>
      <c r="H6" s="620"/>
      <c r="I6" s="620"/>
      <c r="J6" s="620"/>
      <c r="K6" s="620"/>
      <c r="L6" s="620"/>
      <c r="M6" s="360"/>
      <c r="N6" s="359"/>
      <c r="O6" s="359"/>
      <c r="P6" s="359"/>
      <c r="Q6" s="359"/>
      <c r="R6" s="359"/>
      <c r="S6" s="359"/>
    </row>
    <row r="7" spans="1:19" ht="8.25" customHeight="1">
      <c r="A7" s="359"/>
      <c r="B7" s="359"/>
      <c r="C7" s="359"/>
      <c r="D7" s="359"/>
      <c r="E7" s="621" t="s">
        <v>436</v>
      </c>
      <c r="F7" s="621"/>
      <c r="G7" s="621"/>
      <c r="H7" s="621"/>
      <c r="I7" s="621"/>
      <c r="J7" s="621"/>
      <c r="K7" s="621"/>
      <c r="L7" s="621"/>
      <c r="M7" s="360"/>
      <c r="N7" s="359"/>
      <c r="O7" s="359"/>
      <c r="P7" s="359"/>
      <c r="Q7" s="359"/>
      <c r="R7" s="359"/>
      <c r="S7" s="359"/>
    </row>
    <row r="8" spans="1:19" ht="10.5" customHeight="1">
      <c r="A8" s="361"/>
      <c r="B8" s="364"/>
      <c r="C8" s="364"/>
      <c r="D8" s="364"/>
      <c r="E8" s="364"/>
      <c r="F8" s="364"/>
      <c r="G8" s="364"/>
      <c r="H8" s="363"/>
      <c r="I8" s="363"/>
      <c r="J8" s="616"/>
      <c r="K8" s="616"/>
      <c r="N8" s="359"/>
      <c r="O8" s="359"/>
      <c r="P8" s="359"/>
      <c r="Q8" s="359"/>
      <c r="R8" s="359"/>
      <c r="S8" s="359"/>
    </row>
    <row r="9" spans="1:19" ht="14.25" customHeight="1">
      <c r="A9" s="365"/>
      <c r="B9" s="366"/>
      <c r="C9" s="366"/>
      <c r="D9" s="367"/>
      <c r="E9" s="364"/>
      <c r="F9" s="364"/>
      <c r="G9" s="364"/>
      <c r="H9" s="363"/>
      <c r="I9" s="369" t="s">
        <v>437</v>
      </c>
      <c r="J9" s="622" t="s">
        <v>438</v>
      </c>
      <c r="K9" s="622"/>
      <c r="L9" s="622"/>
      <c r="M9" s="622"/>
      <c r="N9" s="622"/>
      <c r="O9" s="622"/>
      <c r="P9" s="616"/>
      <c r="Q9" s="616"/>
      <c r="R9" s="623">
        <v>5</v>
      </c>
      <c r="S9" s="624"/>
    </row>
    <row r="10" spans="1:19" ht="9" customHeight="1">
      <c r="A10" s="365"/>
      <c r="B10" s="370"/>
      <c r="C10" s="370"/>
      <c r="D10" s="370"/>
      <c r="E10" s="371"/>
      <c r="F10" s="371"/>
      <c r="G10" s="371"/>
      <c r="H10" s="363"/>
      <c r="I10" s="625"/>
      <c r="J10" s="625"/>
      <c r="K10" s="625"/>
      <c r="L10" s="625"/>
      <c r="M10" s="625"/>
      <c r="N10" s="625"/>
      <c r="O10" s="625"/>
      <c r="Q10" s="372"/>
      <c r="R10" s="372"/>
      <c r="S10" s="372"/>
    </row>
    <row r="11" spans="1:19" ht="14.25" customHeight="1">
      <c r="A11" s="365"/>
      <c r="B11" s="370"/>
      <c r="C11" s="370"/>
      <c r="D11" s="370"/>
      <c r="E11" s="371"/>
      <c r="F11" s="371"/>
      <c r="G11" s="371"/>
      <c r="H11" s="626" t="s">
        <v>469</v>
      </c>
      <c r="I11" s="626"/>
      <c r="J11" s="626"/>
      <c r="K11" s="626"/>
      <c r="L11" s="626"/>
      <c r="M11" s="626"/>
      <c r="N11" s="626"/>
      <c r="O11" s="626"/>
      <c r="Q11" s="372"/>
      <c r="R11" s="623" t="s">
        <v>244</v>
      </c>
      <c r="S11" s="624"/>
    </row>
    <row r="12" spans="1:19" ht="18" customHeight="1">
      <c r="A12" s="373"/>
      <c r="B12" s="370"/>
      <c r="C12" s="374" t="s">
        <v>440</v>
      </c>
      <c r="D12" s="374"/>
      <c r="E12" s="375"/>
      <c r="F12" s="375"/>
      <c r="G12" s="376"/>
      <c r="H12" s="625"/>
      <c r="I12" s="625"/>
      <c r="J12" s="625"/>
      <c r="K12" s="625"/>
      <c r="L12" s="625"/>
      <c r="M12" s="625"/>
      <c r="N12" s="625"/>
      <c r="O12" s="627"/>
      <c r="P12" s="377">
        <v>10</v>
      </c>
      <c r="Q12" s="425">
        <v>7</v>
      </c>
      <c r="R12" s="426">
        <v>1</v>
      </c>
      <c r="S12" s="426">
        <v>2</v>
      </c>
    </row>
    <row r="13" spans="1:19" ht="13.5" customHeight="1" thickBot="1">
      <c r="A13" s="380"/>
      <c r="B13" s="370"/>
      <c r="C13" s="370"/>
      <c r="D13" s="370"/>
      <c r="E13" s="381"/>
      <c r="F13" s="381"/>
      <c r="G13" s="381"/>
      <c r="H13" s="382"/>
      <c r="I13" s="382"/>
      <c r="J13" s="382"/>
      <c r="K13" s="382"/>
      <c r="L13" s="382"/>
      <c r="M13" s="382"/>
      <c r="N13" s="382"/>
      <c r="O13" s="382"/>
      <c r="P13" s="383"/>
      <c r="Q13" s="383"/>
      <c r="R13" s="383"/>
      <c r="S13" s="383"/>
    </row>
    <row r="14" spans="1:19" ht="16.5" customHeight="1">
      <c r="A14" s="628" t="s">
        <v>441</v>
      </c>
      <c r="B14" s="631" t="s">
        <v>442</v>
      </c>
      <c r="C14" s="632"/>
      <c r="D14" s="632"/>
      <c r="E14" s="632"/>
      <c r="F14" s="632"/>
      <c r="G14" s="633"/>
      <c r="H14" s="634" t="s">
        <v>443</v>
      </c>
      <c r="I14" s="635"/>
      <c r="J14" s="635"/>
      <c r="K14" s="635"/>
      <c r="L14" s="636"/>
      <c r="M14" s="634" t="s">
        <v>444</v>
      </c>
      <c r="N14" s="635"/>
      <c r="O14" s="635"/>
      <c r="P14" s="635"/>
      <c r="Q14" s="635"/>
      <c r="R14" s="635"/>
      <c r="S14" s="636"/>
    </row>
    <row r="15" spans="1:19" ht="13.5" customHeight="1">
      <c r="A15" s="629"/>
      <c r="B15" s="637" t="s">
        <v>445</v>
      </c>
      <c r="C15" s="638"/>
      <c r="D15" s="638"/>
      <c r="E15" s="638" t="s">
        <v>446</v>
      </c>
      <c r="F15" s="638"/>
      <c r="G15" s="639"/>
      <c r="H15" s="640" t="s">
        <v>447</v>
      </c>
      <c r="I15" s="641" t="s">
        <v>448</v>
      </c>
      <c r="J15" s="641" t="s">
        <v>449</v>
      </c>
      <c r="K15" s="646" t="s">
        <v>450</v>
      </c>
      <c r="L15" s="648" t="s">
        <v>425</v>
      </c>
      <c r="M15" s="640" t="s">
        <v>447</v>
      </c>
      <c r="N15" s="641" t="s">
        <v>448</v>
      </c>
      <c r="O15" s="641" t="s">
        <v>449</v>
      </c>
      <c r="P15" s="646" t="s">
        <v>451</v>
      </c>
      <c r="Q15" s="641" t="s">
        <v>452</v>
      </c>
      <c r="R15" s="641" t="s">
        <v>453</v>
      </c>
      <c r="S15" s="642" t="s">
        <v>425</v>
      </c>
    </row>
    <row r="16" spans="1:19" ht="87" customHeight="1">
      <c r="A16" s="630"/>
      <c r="B16" s="384" t="s">
        <v>454</v>
      </c>
      <c r="C16" s="385" t="s">
        <v>455</v>
      </c>
      <c r="D16" s="385" t="s">
        <v>456</v>
      </c>
      <c r="E16" s="386" t="s">
        <v>454</v>
      </c>
      <c r="F16" s="385" t="s">
        <v>455</v>
      </c>
      <c r="G16" s="387" t="s">
        <v>457</v>
      </c>
      <c r="H16" s="640"/>
      <c r="I16" s="641"/>
      <c r="J16" s="641"/>
      <c r="K16" s="647"/>
      <c r="L16" s="648"/>
      <c r="M16" s="640"/>
      <c r="N16" s="641"/>
      <c r="O16" s="641"/>
      <c r="P16" s="647"/>
      <c r="Q16" s="641"/>
      <c r="R16" s="641"/>
      <c r="S16" s="643"/>
    </row>
    <row r="17" spans="1:19" ht="10.5" customHeight="1">
      <c r="A17" s="388">
        <v>1</v>
      </c>
      <c r="B17" s="389">
        <v>2</v>
      </c>
      <c r="C17" s="390">
        <v>3</v>
      </c>
      <c r="D17" s="390">
        <v>4</v>
      </c>
      <c r="E17" s="391">
        <v>5</v>
      </c>
      <c r="F17" s="390">
        <v>6</v>
      </c>
      <c r="G17" s="392">
        <v>7</v>
      </c>
      <c r="H17" s="388">
        <v>8</v>
      </c>
      <c r="I17" s="391">
        <v>9</v>
      </c>
      <c r="J17" s="391">
        <v>10</v>
      </c>
      <c r="K17" s="391">
        <v>11</v>
      </c>
      <c r="L17" s="393">
        <v>12</v>
      </c>
      <c r="M17" s="388">
        <v>13</v>
      </c>
      <c r="N17" s="391">
        <v>14</v>
      </c>
      <c r="O17" s="391">
        <v>15</v>
      </c>
      <c r="P17" s="391">
        <v>16</v>
      </c>
      <c r="Q17" s="391">
        <v>17</v>
      </c>
      <c r="R17" s="391">
        <v>18</v>
      </c>
      <c r="S17" s="393">
        <v>19</v>
      </c>
    </row>
    <row r="18" spans="1:19" ht="33" customHeight="1">
      <c r="A18" s="394" t="s">
        <v>458</v>
      </c>
      <c r="B18" s="395"/>
      <c r="C18" s="396"/>
      <c r="D18" s="397"/>
      <c r="E18" s="398"/>
      <c r="F18" s="396"/>
      <c r="G18" s="399"/>
      <c r="H18" s="395"/>
      <c r="I18" s="396"/>
      <c r="J18" s="396"/>
      <c r="K18" s="397"/>
      <c r="L18" s="400">
        <f>SUM(H18:K18)</f>
        <v>0</v>
      </c>
      <c r="M18" s="395"/>
      <c r="N18" s="396"/>
      <c r="O18" s="396"/>
      <c r="P18" s="396"/>
      <c r="Q18" s="398"/>
      <c r="R18" s="398"/>
      <c r="S18" s="400">
        <f>SUM(M18:R18)</f>
        <v>0</v>
      </c>
    </row>
    <row r="19" spans="1:19" ht="24" customHeight="1">
      <c r="A19" s="401" t="s">
        <v>459</v>
      </c>
      <c r="B19" s="395"/>
      <c r="C19" s="396"/>
      <c r="D19" s="397"/>
      <c r="E19" s="398"/>
      <c r="F19" s="396"/>
      <c r="G19" s="399"/>
      <c r="H19" s="395"/>
      <c r="I19" s="396"/>
      <c r="J19" s="396"/>
      <c r="K19" s="397"/>
      <c r="L19" s="400">
        <f t="shared" ref="L19:L26" si="0">SUM(H19:K19)</f>
        <v>0</v>
      </c>
      <c r="M19" s="395"/>
      <c r="N19" s="396"/>
      <c r="O19" s="396"/>
      <c r="P19" s="396"/>
      <c r="Q19" s="398"/>
      <c r="R19" s="398"/>
      <c r="S19" s="400">
        <f t="shared" ref="S19:S26" si="1">SUM(M19:R19)</f>
        <v>0</v>
      </c>
    </row>
    <row r="20" spans="1:19" ht="18" customHeight="1">
      <c r="A20" s="394" t="s">
        <v>460</v>
      </c>
      <c r="B20" s="395"/>
      <c r="C20" s="396"/>
      <c r="D20" s="397"/>
      <c r="E20" s="398"/>
      <c r="F20" s="396"/>
      <c r="G20" s="399"/>
      <c r="H20" s="395"/>
      <c r="I20" s="396"/>
      <c r="J20" s="396"/>
      <c r="K20" s="397"/>
      <c r="L20" s="400">
        <f t="shared" si="0"/>
        <v>0</v>
      </c>
      <c r="M20" s="395"/>
      <c r="N20" s="396"/>
      <c r="O20" s="396"/>
      <c r="P20" s="396"/>
      <c r="Q20" s="398"/>
      <c r="R20" s="398"/>
      <c r="S20" s="400">
        <f t="shared" si="1"/>
        <v>0</v>
      </c>
    </row>
    <row r="21" spans="1:19" ht="33" customHeight="1">
      <c r="A21" s="394" t="s">
        <v>461</v>
      </c>
      <c r="B21" s="395"/>
      <c r="C21" s="396"/>
      <c r="D21" s="397"/>
      <c r="E21" s="398"/>
      <c r="F21" s="396"/>
      <c r="G21" s="399"/>
      <c r="H21" s="395"/>
      <c r="I21" s="396"/>
      <c r="J21" s="396"/>
      <c r="K21" s="397"/>
      <c r="L21" s="400">
        <f t="shared" si="0"/>
        <v>0</v>
      </c>
      <c r="M21" s="395"/>
      <c r="N21" s="396"/>
      <c r="O21" s="396"/>
      <c r="P21" s="396"/>
      <c r="Q21" s="398"/>
      <c r="R21" s="398"/>
      <c r="S21" s="400">
        <f t="shared" si="1"/>
        <v>0</v>
      </c>
    </row>
    <row r="22" spans="1:19" ht="44.25" customHeight="1">
      <c r="A22" s="394" t="s">
        <v>462</v>
      </c>
      <c r="B22" s="395"/>
      <c r="C22" s="396"/>
      <c r="D22" s="397"/>
      <c r="E22" s="398"/>
      <c r="F22" s="396"/>
      <c r="G22" s="399"/>
      <c r="H22" s="395"/>
      <c r="I22" s="396"/>
      <c r="J22" s="396">
        <v>12090</v>
      </c>
      <c r="K22" s="397"/>
      <c r="L22" s="400">
        <f t="shared" si="0"/>
        <v>12090</v>
      </c>
      <c r="M22" s="395"/>
      <c r="N22" s="396"/>
      <c r="O22" s="396">
        <v>12090</v>
      </c>
      <c r="P22" s="396"/>
      <c r="Q22" s="398"/>
      <c r="R22" s="398"/>
      <c r="S22" s="400">
        <f t="shared" si="1"/>
        <v>12090</v>
      </c>
    </row>
    <row r="23" spans="1:19" ht="18" customHeight="1">
      <c r="A23" s="402" t="s">
        <v>463</v>
      </c>
      <c r="B23" s="395"/>
      <c r="C23" s="396"/>
      <c r="D23" s="397"/>
      <c r="E23" s="398"/>
      <c r="F23" s="396"/>
      <c r="G23" s="399"/>
      <c r="H23" s="395"/>
      <c r="I23" s="396"/>
      <c r="J23" s="396"/>
      <c r="K23" s="397"/>
      <c r="L23" s="400">
        <f t="shared" si="0"/>
        <v>0</v>
      </c>
      <c r="M23" s="395"/>
      <c r="N23" s="396"/>
      <c r="O23" s="396"/>
      <c r="P23" s="396"/>
      <c r="Q23" s="398"/>
      <c r="R23" s="398"/>
      <c r="S23" s="400">
        <f t="shared" si="1"/>
        <v>0</v>
      </c>
    </row>
    <row r="24" spans="1:19" ht="18" customHeight="1">
      <c r="A24" s="402" t="s">
        <v>464</v>
      </c>
      <c r="B24" s="395"/>
      <c r="C24" s="396"/>
      <c r="D24" s="397"/>
      <c r="E24" s="398"/>
      <c r="F24" s="396"/>
      <c r="G24" s="399"/>
      <c r="H24" s="395"/>
      <c r="I24" s="396"/>
      <c r="J24" s="396">
        <v>670</v>
      </c>
      <c r="K24" s="397"/>
      <c r="L24" s="400">
        <f t="shared" si="0"/>
        <v>670</v>
      </c>
      <c r="M24" s="395"/>
      <c r="N24" s="396"/>
      <c r="O24" s="396">
        <v>670</v>
      </c>
      <c r="P24" s="396"/>
      <c r="Q24" s="398"/>
      <c r="R24" s="398"/>
      <c r="S24" s="400">
        <f t="shared" si="1"/>
        <v>670</v>
      </c>
    </row>
    <row r="25" spans="1:19" ht="18" customHeight="1">
      <c r="A25" s="402" t="s">
        <v>465</v>
      </c>
      <c r="B25" s="395"/>
      <c r="C25" s="396"/>
      <c r="D25" s="397"/>
      <c r="E25" s="398"/>
      <c r="F25" s="396"/>
      <c r="G25" s="399"/>
      <c r="H25" s="395"/>
      <c r="I25" s="396"/>
      <c r="J25" s="396">
        <v>670</v>
      </c>
      <c r="K25" s="397"/>
      <c r="L25" s="400">
        <f t="shared" si="0"/>
        <v>670</v>
      </c>
      <c r="M25" s="395"/>
      <c r="N25" s="396"/>
      <c r="O25" s="396">
        <v>670</v>
      </c>
      <c r="P25" s="396"/>
      <c r="Q25" s="398"/>
      <c r="R25" s="398"/>
      <c r="S25" s="400">
        <f t="shared" si="1"/>
        <v>670</v>
      </c>
    </row>
    <row r="26" spans="1:19" ht="22.5" customHeight="1">
      <c r="A26" s="403" t="s">
        <v>466</v>
      </c>
      <c r="B26" s="404"/>
      <c r="C26" s="405"/>
      <c r="D26" s="406"/>
      <c r="E26" s="407"/>
      <c r="F26" s="405"/>
      <c r="G26" s="408"/>
      <c r="H26" s="404"/>
      <c r="I26" s="405"/>
      <c r="J26" s="405"/>
      <c r="K26" s="406"/>
      <c r="L26" s="400">
        <f t="shared" si="0"/>
        <v>0</v>
      </c>
      <c r="M26" s="404"/>
      <c r="N26" s="405"/>
      <c r="O26" s="405"/>
      <c r="P26" s="405"/>
      <c r="Q26" s="407"/>
      <c r="R26" s="407"/>
      <c r="S26" s="400">
        <f t="shared" si="1"/>
        <v>0</v>
      </c>
    </row>
    <row r="27" spans="1:19" ht="24" customHeight="1">
      <c r="A27" s="409" t="s">
        <v>467</v>
      </c>
      <c r="B27" s="410">
        <f>SUM(B18,B20,B21,B22,B23,B24,B25)</f>
        <v>0</v>
      </c>
      <c r="C27" s="411">
        <f t="shared" ref="C27:S27" si="2">SUM(C18,C20,C21,C22,C23,C24,C25)</f>
        <v>0</v>
      </c>
      <c r="D27" s="411">
        <f t="shared" si="2"/>
        <v>0</v>
      </c>
      <c r="E27" s="411">
        <f t="shared" si="2"/>
        <v>0</v>
      </c>
      <c r="F27" s="411">
        <f t="shared" si="2"/>
        <v>0</v>
      </c>
      <c r="G27" s="412">
        <f t="shared" si="2"/>
        <v>0</v>
      </c>
      <c r="H27" s="410">
        <f t="shared" si="2"/>
        <v>0</v>
      </c>
      <c r="I27" s="411">
        <f t="shared" si="2"/>
        <v>0</v>
      </c>
      <c r="J27" s="411">
        <f t="shared" si="2"/>
        <v>13430</v>
      </c>
      <c r="K27" s="411">
        <f t="shared" si="2"/>
        <v>0</v>
      </c>
      <c r="L27" s="412">
        <f t="shared" si="2"/>
        <v>13430</v>
      </c>
      <c r="M27" s="410">
        <f t="shared" si="2"/>
        <v>0</v>
      </c>
      <c r="N27" s="411">
        <f t="shared" si="2"/>
        <v>0</v>
      </c>
      <c r="O27" s="411">
        <f t="shared" si="2"/>
        <v>13430</v>
      </c>
      <c r="P27" s="411">
        <f t="shared" si="2"/>
        <v>0</v>
      </c>
      <c r="Q27" s="411">
        <f t="shared" si="2"/>
        <v>0</v>
      </c>
      <c r="R27" s="411">
        <f t="shared" si="2"/>
        <v>0</v>
      </c>
      <c r="S27" s="412">
        <f t="shared" si="2"/>
        <v>13430</v>
      </c>
    </row>
    <row r="28" spans="1:19" ht="26.25" customHeight="1" thickBot="1">
      <c r="A28" s="413" t="s">
        <v>459</v>
      </c>
      <c r="B28" s="414">
        <f>SUM(B19,B20,B21,B22)</f>
        <v>0</v>
      </c>
      <c r="C28" s="415">
        <f>SUM(C19,C20,C21,C22)</f>
        <v>0</v>
      </c>
      <c r="D28" s="415">
        <f t="shared" ref="D28:S28" si="3">SUM(D19,D20,D21,D22)</f>
        <v>0</v>
      </c>
      <c r="E28" s="415">
        <f t="shared" si="3"/>
        <v>0</v>
      </c>
      <c r="F28" s="415">
        <f t="shared" si="3"/>
        <v>0</v>
      </c>
      <c r="G28" s="416">
        <f t="shared" si="3"/>
        <v>0</v>
      </c>
      <c r="H28" s="414">
        <f t="shared" si="3"/>
        <v>0</v>
      </c>
      <c r="I28" s="415">
        <f t="shared" si="3"/>
        <v>0</v>
      </c>
      <c r="J28" s="415">
        <f t="shared" si="3"/>
        <v>12090</v>
      </c>
      <c r="K28" s="415">
        <f t="shared" si="3"/>
        <v>0</v>
      </c>
      <c r="L28" s="416">
        <f t="shared" si="3"/>
        <v>12090</v>
      </c>
      <c r="M28" s="414">
        <f t="shared" si="3"/>
        <v>0</v>
      </c>
      <c r="N28" s="415">
        <f t="shared" si="3"/>
        <v>0</v>
      </c>
      <c r="O28" s="415">
        <f t="shared" si="3"/>
        <v>12090</v>
      </c>
      <c r="P28" s="415">
        <f t="shared" si="3"/>
        <v>0</v>
      </c>
      <c r="Q28" s="415">
        <f t="shared" si="3"/>
        <v>0</v>
      </c>
      <c r="R28" s="415">
        <f t="shared" si="3"/>
        <v>0</v>
      </c>
      <c r="S28" s="416">
        <f t="shared" si="3"/>
        <v>12090</v>
      </c>
    </row>
    <row r="29" spans="1:19" ht="10.5" customHeight="1">
      <c r="A29" s="417" t="s">
        <v>468</v>
      </c>
      <c r="B29" s="417"/>
      <c r="C29" s="417"/>
      <c r="D29" s="363"/>
      <c r="E29" s="363"/>
      <c r="F29" s="363"/>
      <c r="G29" s="363"/>
      <c r="H29" s="363"/>
      <c r="I29" s="363"/>
      <c r="J29" s="363"/>
      <c r="K29" s="363"/>
    </row>
    <row r="30" spans="1:19" ht="15.75" customHeight="1">
      <c r="A30" s="418" t="s">
        <v>348</v>
      </c>
      <c r="B30" s="418"/>
      <c r="C30" s="418"/>
      <c r="E30" s="419"/>
      <c r="F30" s="419"/>
      <c r="G30" s="419"/>
      <c r="H30" s="419"/>
      <c r="I30" s="419"/>
      <c r="J30" s="418"/>
      <c r="K30" s="418"/>
      <c r="L30" s="644" t="s">
        <v>229</v>
      </c>
      <c r="M30" s="644"/>
      <c r="N30" s="644"/>
      <c r="O30" s="644"/>
      <c r="P30" s="644"/>
    </row>
    <row r="31" spans="1:19" ht="9" customHeight="1">
      <c r="A31" s="616"/>
      <c r="B31" s="616"/>
      <c r="C31" s="364"/>
      <c r="G31" s="645" t="s">
        <v>231</v>
      </c>
      <c r="H31" s="645"/>
      <c r="I31" s="417"/>
      <c r="J31" s="417"/>
      <c r="K31" s="417"/>
      <c r="L31" s="417"/>
      <c r="M31" s="420" t="s">
        <v>232</v>
      </c>
      <c r="N31" s="420"/>
      <c r="O31" s="364"/>
    </row>
    <row r="32" spans="1:19" ht="9" customHeight="1">
      <c r="A32" s="364"/>
      <c r="B32" s="364"/>
      <c r="C32" s="364"/>
      <c r="H32" s="364"/>
      <c r="K32" s="363"/>
      <c r="L32" s="363"/>
      <c r="M32" s="364"/>
      <c r="N32" s="364"/>
      <c r="O32" s="364"/>
    </row>
    <row r="33" spans="1:16" s="355" customFormat="1" ht="16.5" customHeight="1">
      <c r="A33" s="418" t="s">
        <v>351</v>
      </c>
      <c r="B33" s="418"/>
      <c r="C33" s="418"/>
      <c r="D33" s="354"/>
      <c r="E33" s="419"/>
      <c r="F33" s="419"/>
      <c r="G33" s="419"/>
      <c r="H33" s="419"/>
      <c r="I33" s="419"/>
      <c r="J33" s="418"/>
      <c r="K33" s="418"/>
      <c r="L33" s="644" t="s">
        <v>234</v>
      </c>
      <c r="M33" s="644"/>
      <c r="N33" s="644"/>
      <c r="O33" s="644"/>
      <c r="P33" s="644"/>
    </row>
    <row r="34" spans="1:16" s="355" customFormat="1" ht="9.75" customHeight="1">
      <c r="A34" s="616"/>
      <c r="B34" s="616"/>
      <c r="C34" s="364"/>
      <c r="D34" s="354"/>
      <c r="E34" s="354"/>
      <c r="F34" s="354"/>
      <c r="G34" s="645" t="s">
        <v>231</v>
      </c>
      <c r="H34" s="645"/>
      <c r="I34" s="417"/>
      <c r="J34" s="417"/>
      <c r="K34" s="417"/>
      <c r="L34" s="417"/>
      <c r="M34" s="420" t="s">
        <v>232</v>
      </c>
      <c r="N34" s="420"/>
      <c r="O34" s="364"/>
      <c r="P34" s="354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W9" sqref="W9"/>
    </sheetView>
  </sheetViews>
  <sheetFormatPr defaultRowHeight="12"/>
  <cols>
    <col min="1" max="1" width="23.42578125" style="354" customWidth="1"/>
    <col min="2" max="2" width="7.85546875" style="354" customWidth="1"/>
    <col min="3" max="4" width="8.140625" style="354" customWidth="1"/>
    <col min="5" max="5" width="7.5703125" style="354" customWidth="1"/>
    <col min="6" max="7" width="7.42578125" style="354" customWidth="1"/>
    <col min="8" max="8" width="8.42578125" style="354" customWidth="1"/>
    <col min="9" max="9" width="8.140625" style="354" customWidth="1"/>
    <col min="10" max="10" width="6" style="354" customWidth="1"/>
    <col min="11" max="12" width="8.140625" style="354" customWidth="1"/>
    <col min="13" max="13" width="8.28515625" style="354" customWidth="1"/>
    <col min="14" max="14" width="9.140625" style="354"/>
    <col min="15" max="15" width="6" style="354" customWidth="1"/>
    <col min="16" max="16" width="7.5703125" style="354" customWidth="1"/>
    <col min="17" max="17" width="5.140625" style="354" customWidth="1"/>
    <col min="18" max="18" width="5.28515625" style="354" customWidth="1"/>
    <col min="19" max="19" width="8" style="354" customWidth="1"/>
    <col min="20" max="16384" width="9.140625" style="355"/>
  </cols>
  <sheetData>
    <row r="1" spans="1:19" ht="12.75" customHeight="1">
      <c r="O1" s="617" t="s">
        <v>432</v>
      </c>
      <c r="P1" s="617"/>
      <c r="Q1" s="617"/>
      <c r="R1" s="617"/>
      <c r="S1" s="617"/>
    </row>
    <row r="2" spans="1:19" ht="29.25" customHeight="1">
      <c r="B2" s="618" t="s">
        <v>301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356"/>
      <c r="O2" s="617"/>
      <c r="P2" s="617"/>
      <c r="Q2" s="617"/>
      <c r="R2" s="617"/>
      <c r="S2" s="617"/>
    </row>
    <row r="3" spans="1:19" ht="12" customHeight="1">
      <c r="H3" s="354" t="s">
        <v>433</v>
      </c>
      <c r="I3" s="357"/>
      <c r="J3" s="357"/>
      <c r="K3" s="357"/>
      <c r="L3" s="357"/>
      <c r="M3" s="357"/>
      <c r="N3" s="358"/>
      <c r="O3" s="358"/>
      <c r="P3" s="358"/>
      <c r="Q3" s="358"/>
      <c r="R3" s="358"/>
      <c r="S3" s="358"/>
    </row>
    <row r="4" spans="1:19" ht="0.75" hidden="1" customHeight="1">
      <c r="I4" s="357"/>
      <c r="J4" s="357"/>
      <c r="K4" s="357"/>
      <c r="L4" s="357"/>
      <c r="M4" s="357"/>
      <c r="N4" s="358"/>
      <c r="O4" s="358"/>
      <c r="P4" s="358"/>
      <c r="Q4" s="358"/>
      <c r="R4" s="358"/>
      <c r="S4" s="358"/>
    </row>
    <row r="5" spans="1:19" ht="16.5" customHeight="1">
      <c r="A5" s="619" t="s">
        <v>434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19" ht="12" customHeight="1">
      <c r="A6" s="359"/>
      <c r="B6" s="359"/>
      <c r="C6" s="359"/>
      <c r="D6" s="620" t="s">
        <v>435</v>
      </c>
      <c r="E6" s="620"/>
      <c r="F6" s="620"/>
      <c r="G6" s="620"/>
      <c r="H6" s="620"/>
      <c r="I6" s="620"/>
      <c r="J6" s="620"/>
      <c r="K6" s="620"/>
      <c r="L6" s="620"/>
      <c r="M6" s="360"/>
      <c r="N6" s="359"/>
      <c r="O6" s="359"/>
      <c r="P6" s="359"/>
      <c r="Q6" s="359"/>
      <c r="R6" s="359"/>
      <c r="S6" s="359"/>
    </row>
    <row r="7" spans="1:19" ht="10.5" customHeight="1">
      <c r="A7" s="359"/>
      <c r="B7" s="359"/>
      <c r="C7" s="359"/>
      <c r="D7" s="359"/>
      <c r="E7" s="621" t="s">
        <v>436</v>
      </c>
      <c r="F7" s="621"/>
      <c r="G7" s="621"/>
      <c r="H7" s="621"/>
      <c r="I7" s="621"/>
      <c r="J7" s="621"/>
      <c r="K7" s="621"/>
      <c r="L7" s="621"/>
      <c r="M7" s="360"/>
      <c r="N7" s="359"/>
      <c r="O7" s="359"/>
      <c r="P7" s="359"/>
      <c r="Q7" s="359"/>
      <c r="R7" s="359"/>
      <c r="S7" s="359"/>
    </row>
    <row r="8" spans="1:19" ht="10.5" customHeight="1">
      <c r="A8" s="361"/>
      <c r="B8" s="421"/>
      <c r="C8" s="421"/>
      <c r="D8" s="421"/>
      <c r="E8" s="421"/>
      <c r="F8" s="421"/>
      <c r="G8" s="421"/>
      <c r="H8" s="363"/>
      <c r="I8" s="363"/>
      <c r="J8" s="616"/>
      <c r="K8" s="616"/>
      <c r="N8" s="359"/>
      <c r="O8" s="359"/>
      <c r="P8" s="359"/>
      <c r="Q8" s="359"/>
      <c r="R8" s="359"/>
      <c r="S8" s="359"/>
    </row>
    <row r="9" spans="1:19" ht="11.25" customHeight="1">
      <c r="A9" s="365"/>
      <c r="B9" s="366"/>
      <c r="C9" s="366"/>
      <c r="D9" s="367"/>
      <c r="E9" s="421"/>
      <c r="F9" s="421"/>
      <c r="G9" s="421"/>
      <c r="H9" s="363"/>
      <c r="I9" s="424" t="s">
        <v>437</v>
      </c>
      <c r="J9" s="622" t="s">
        <v>438</v>
      </c>
      <c r="K9" s="622"/>
      <c r="L9" s="622"/>
      <c r="M9" s="622"/>
      <c r="N9" s="622"/>
      <c r="O9" s="622"/>
      <c r="P9" s="616"/>
      <c r="Q9" s="616"/>
      <c r="R9" s="623">
        <v>5</v>
      </c>
      <c r="S9" s="624"/>
    </row>
    <row r="10" spans="1:19" ht="10.5" customHeight="1">
      <c r="A10" s="365"/>
      <c r="B10" s="370"/>
      <c r="C10" s="370"/>
      <c r="D10" s="370"/>
      <c r="E10" s="371"/>
      <c r="F10" s="371"/>
      <c r="G10" s="371"/>
      <c r="H10" s="363"/>
      <c r="I10" s="625"/>
      <c r="J10" s="625"/>
      <c r="K10" s="625"/>
      <c r="L10" s="625"/>
      <c r="M10" s="625"/>
      <c r="N10" s="625"/>
      <c r="O10" s="625"/>
      <c r="Q10" s="372"/>
      <c r="R10" s="372"/>
      <c r="S10" s="372"/>
    </row>
    <row r="11" spans="1:19" ht="14.25" customHeight="1">
      <c r="A11" s="365"/>
      <c r="B11" s="370"/>
      <c r="C11" s="370"/>
      <c r="D11" s="370"/>
      <c r="E11" s="371"/>
      <c r="F11" s="371"/>
      <c r="G11" s="371"/>
      <c r="H11" s="626" t="s">
        <v>470</v>
      </c>
      <c r="I11" s="626"/>
      <c r="J11" s="626"/>
      <c r="K11" s="626"/>
      <c r="L11" s="626"/>
      <c r="M11" s="626"/>
      <c r="N11" s="626"/>
      <c r="O11" s="626"/>
      <c r="Q11" s="372"/>
      <c r="R11" s="623"/>
      <c r="S11" s="624"/>
    </row>
    <row r="12" spans="1:19" ht="18" customHeight="1">
      <c r="A12" s="373"/>
      <c r="B12" s="370"/>
      <c r="C12" s="374" t="s">
        <v>440</v>
      </c>
      <c r="D12" s="374"/>
      <c r="E12" s="375"/>
      <c r="F12" s="375"/>
      <c r="G12" s="376"/>
      <c r="H12" s="625"/>
      <c r="I12" s="625"/>
      <c r="J12" s="625"/>
      <c r="K12" s="625"/>
      <c r="L12" s="625"/>
      <c r="M12" s="625"/>
      <c r="N12" s="625"/>
      <c r="O12" s="627"/>
      <c r="P12" s="377"/>
      <c r="Q12" s="425"/>
      <c r="R12" s="426"/>
      <c r="S12" s="426"/>
    </row>
    <row r="13" spans="1:19" ht="13.5" customHeight="1" thickBot="1">
      <c r="A13" s="380"/>
      <c r="B13" s="370"/>
      <c r="C13" s="370"/>
      <c r="D13" s="370"/>
      <c r="E13" s="381"/>
      <c r="F13" s="381"/>
      <c r="G13" s="381"/>
      <c r="H13" s="382"/>
      <c r="I13" s="382"/>
      <c r="J13" s="382"/>
      <c r="K13" s="382"/>
      <c r="L13" s="382"/>
      <c r="M13" s="382"/>
      <c r="N13" s="382"/>
      <c r="O13" s="382"/>
      <c r="P13" s="383"/>
      <c r="Q13" s="383"/>
      <c r="R13" s="383"/>
      <c r="S13" s="383"/>
    </row>
    <row r="14" spans="1:19" ht="16.5" customHeight="1">
      <c r="A14" s="628" t="s">
        <v>441</v>
      </c>
      <c r="B14" s="631" t="s">
        <v>442</v>
      </c>
      <c r="C14" s="632"/>
      <c r="D14" s="632"/>
      <c r="E14" s="632"/>
      <c r="F14" s="632"/>
      <c r="G14" s="633"/>
      <c r="H14" s="634" t="s">
        <v>443</v>
      </c>
      <c r="I14" s="635"/>
      <c r="J14" s="635"/>
      <c r="K14" s="635"/>
      <c r="L14" s="636"/>
      <c r="M14" s="634" t="s">
        <v>444</v>
      </c>
      <c r="N14" s="635"/>
      <c r="O14" s="635"/>
      <c r="P14" s="635"/>
      <c r="Q14" s="635"/>
      <c r="R14" s="635"/>
      <c r="S14" s="636"/>
    </row>
    <row r="15" spans="1:19" ht="13.5" customHeight="1">
      <c r="A15" s="629"/>
      <c r="B15" s="637" t="s">
        <v>445</v>
      </c>
      <c r="C15" s="638"/>
      <c r="D15" s="638"/>
      <c r="E15" s="638" t="s">
        <v>446</v>
      </c>
      <c r="F15" s="638"/>
      <c r="G15" s="639"/>
      <c r="H15" s="640" t="s">
        <v>447</v>
      </c>
      <c r="I15" s="641" t="s">
        <v>448</v>
      </c>
      <c r="J15" s="641" t="s">
        <v>449</v>
      </c>
      <c r="K15" s="646" t="s">
        <v>450</v>
      </c>
      <c r="L15" s="648" t="s">
        <v>425</v>
      </c>
      <c r="M15" s="640" t="s">
        <v>447</v>
      </c>
      <c r="N15" s="641" t="s">
        <v>448</v>
      </c>
      <c r="O15" s="641" t="s">
        <v>449</v>
      </c>
      <c r="P15" s="646" t="s">
        <v>451</v>
      </c>
      <c r="Q15" s="641" t="s">
        <v>452</v>
      </c>
      <c r="R15" s="641" t="s">
        <v>453</v>
      </c>
      <c r="S15" s="642" t="s">
        <v>425</v>
      </c>
    </row>
    <row r="16" spans="1:19" ht="87" customHeight="1">
      <c r="A16" s="630"/>
      <c r="B16" s="423" t="s">
        <v>454</v>
      </c>
      <c r="C16" s="422" t="s">
        <v>455</v>
      </c>
      <c r="D16" s="422" t="s">
        <v>456</v>
      </c>
      <c r="E16" s="386" t="s">
        <v>454</v>
      </c>
      <c r="F16" s="422" t="s">
        <v>455</v>
      </c>
      <c r="G16" s="387" t="s">
        <v>457</v>
      </c>
      <c r="H16" s="640"/>
      <c r="I16" s="641"/>
      <c r="J16" s="641"/>
      <c r="K16" s="647"/>
      <c r="L16" s="648"/>
      <c r="M16" s="640"/>
      <c r="N16" s="641"/>
      <c r="O16" s="641"/>
      <c r="P16" s="647"/>
      <c r="Q16" s="641"/>
      <c r="R16" s="641"/>
      <c r="S16" s="643"/>
    </row>
    <row r="17" spans="1:19" ht="10.5" customHeight="1">
      <c r="A17" s="388">
        <v>1</v>
      </c>
      <c r="B17" s="389">
        <v>2</v>
      </c>
      <c r="C17" s="390">
        <v>3</v>
      </c>
      <c r="D17" s="390">
        <v>4</v>
      </c>
      <c r="E17" s="391">
        <v>5</v>
      </c>
      <c r="F17" s="390">
        <v>6</v>
      </c>
      <c r="G17" s="392">
        <v>7</v>
      </c>
      <c r="H17" s="388">
        <v>8</v>
      </c>
      <c r="I17" s="391">
        <v>9</v>
      </c>
      <c r="J17" s="391">
        <v>10</v>
      </c>
      <c r="K17" s="391">
        <v>11</v>
      </c>
      <c r="L17" s="393">
        <v>12</v>
      </c>
      <c r="M17" s="388">
        <v>13</v>
      </c>
      <c r="N17" s="391">
        <v>14</v>
      </c>
      <c r="O17" s="391">
        <v>15</v>
      </c>
      <c r="P17" s="391">
        <v>16</v>
      </c>
      <c r="Q17" s="391">
        <v>17</v>
      </c>
      <c r="R17" s="391">
        <v>18</v>
      </c>
      <c r="S17" s="393">
        <v>19</v>
      </c>
    </row>
    <row r="18" spans="1:19" ht="33" customHeight="1">
      <c r="A18" s="394" t="s">
        <v>458</v>
      </c>
      <c r="B18" s="395">
        <v>0.3</v>
      </c>
      <c r="C18" s="396">
        <v>0.3</v>
      </c>
      <c r="D18" s="397">
        <v>0.3</v>
      </c>
      <c r="E18" s="398">
        <v>0.3</v>
      </c>
      <c r="F18" s="396">
        <v>0.4</v>
      </c>
      <c r="G18" s="399">
        <v>0.2</v>
      </c>
      <c r="H18" s="395">
        <v>4477</v>
      </c>
      <c r="I18" s="396"/>
      <c r="J18" s="396"/>
      <c r="K18" s="397"/>
      <c r="L18" s="400">
        <f>SUM(H18:K18)</f>
        <v>4477</v>
      </c>
      <c r="M18" s="395">
        <v>4477</v>
      </c>
      <c r="N18" s="396"/>
      <c r="O18" s="396"/>
      <c r="P18" s="396"/>
      <c r="Q18" s="398"/>
      <c r="R18" s="398"/>
      <c r="S18" s="400">
        <f>SUM(M18:R18)</f>
        <v>4477</v>
      </c>
    </row>
    <row r="19" spans="1:19" ht="24" customHeight="1">
      <c r="A19" s="401" t="s">
        <v>459</v>
      </c>
      <c r="B19" s="395">
        <v>0.3</v>
      </c>
      <c r="C19" s="396">
        <v>0.3</v>
      </c>
      <c r="D19" s="397">
        <v>0.3</v>
      </c>
      <c r="E19" s="398">
        <v>0.3</v>
      </c>
      <c r="F19" s="396">
        <v>0.4</v>
      </c>
      <c r="G19" s="399">
        <v>0.2</v>
      </c>
      <c r="H19" s="395">
        <v>4477</v>
      </c>
      <c r="I19" s="396"/>
      <c r="J19" s="396"/>
      <c r="K19" s="397"/>
      <c r="L19" s="400">
        <f t="shared" ref="L19:L26" si="0">SUM(H19:K19)</f>
        <v>4477</v>
      </c>
      <c r="M19" s="395">
        <v>4477</v>
      </c>
      <c r="N19" s="396"/>
      <c r="O19" s="396"/>
      <c r="P19" s="396"/>
      <c r="Q19" s="398"/>
      <c r="R19" s="398"/>
      <c r="S19" s="400">
        <f t="shared" ref="S19:S26" si="1">SUM(M19:R19)</f>
        <v>4477</v>
      </c>
    </row>
    <row r="20" spans="1:19" ht="18" customHeight="1">
      <c r="A20" s="394" t="s">
        <v>460</v>
      </c>
      <c r="B20" s="395">
        <v>0.3</v>
      </c>
      <c r="C20" s="396">
        <v>0.3</v>
      </c>
      <c r="D20" s="397">
        <v>0.3</v>
      </c>
      <c r="E20" s="398">
        <v>0.2</v>
      </c>
      <c r="F20" s="396">
        <v>0.3</v>
      </c>
      <c r="G20" s="399">
        <v>0.2</v>
      </c>
      <c r="H20" s="395">
        <v>3045</v>
      </c>
      <c r="I20" s="396"/>
      <c r="J20" s="396"/>
      <c r="K20" s="397"/>
      <c r="L20" s="400">
        <f t="shared" si="0"/>
        <v>3045</v>
      </c>
      <c r="M20" s="395">
        <v>3045</v>
      </c>
      <c r="N20" s="396"/>
      <c r="O20" s="396"/>
      <c r="P20" s="396"/>
      <c r="Q20" s="398"/>
      <c r="R20" s="398"/>
      <c r="S20" s="400">
        <f t="shared" si="1"/>
        <v>3045</v>
      </c>
    </row>
    <row r="21" spans="1:19" ht="33" customHeight="1">
      <c r="A21" s="394" t="s">
        <v>461</v>
      </c>
      <c r="B21" s="395"/>
      <c r="C21" s="396"/>
      <c r="D21" s="397"/>
      <c r="E21" s="398"/>
      <c r="F21" s="396"/>
      <c r="G21" s="399"/>
      <c r="H21" s="395"/>
      <c r="I21" s="396"/>
      <c r="J21" s="396"/>
      <c r="K21" s="397"/>
      <c r="L21" s="400">
        <f t="shared" si="0"/>
        <v>0</v>
      </c>
      <c r="M21" s="395"/>
      <c r="N21" s="396"/>
      <c r="O21" s="396"/>
      <c r="P21" s="396"/>
      <c r="Q21" s="398"/>
      <c r="R21" s="398"/>
      <c r="S21" s="400">
        <f t="shared" si="1"/>
        <v>0</v>
      </c>
    </row>
    <row r="22" spans="1:19" ht="44.25" customHeight="1">
      <c r="A22" s="394" t="s">
        <v>462</v>
      </c>
      <c r="B22" s="395">
        <v>4.2</v>
      </c>
      <c r="C22" s="396">
        <v>4.2</v>
      </c>
      <c r="D22" s="397">
        <v>4.2</v>
      </c>
      <c r="E22" s="398">
        <v>4.7</v>
      </c>
      <c r="F22" s="396">
        <v>4.5999999999999996</v>
      </c>
      <c r="G22" s="399">
        <v>3.4</v>
      </c>
      <c r="H22" s="395">
        <v>26588</v>
      </c>
      <c r="I22" s="396"/>
      <c r="J22" s="396"/>
      <c r="K22" s="397"/>
      <c r="L22" s="400">
        <f t="shared" si="0"/>
        <v>26588</v>
      </c>
      <c r="M22" s="395">
        <v>26588</v>
      </c>
      <c r="N22" s="396"/>
      <c r="O22" s="396"/>
      <c r="P22" s="396"/>
      <c r="Q22" s="398"/>
      <c r="R22" s="398"/>
      <c r="S22" s="400">
        <f t="shared" si="1"/>
        <v>26588</v>
      </c>
    </row>
    <row r="23" spans="1:19" ht="18" customHeight="1">
      <c r="A23" s="402" t="s">
        <v>463</v>
      </c>
      <c r="B23" s="395">
        <v>0.5</v>
      </c>
      <c r="C23" s="396">
        <v>0.5</v>
      </c>
      <c r="D23" s="397">
        <v>0.5</v>
      </c>
      <c r="E23" s="398">
        <v>0.7</v>
      </c>
      <c r="F23" s="396">
        <v>0.5</v>
      </c>
      <c r="G23" s="399">
        <v>0.4</v>
      </c>
      <c r="H23" s="395">
        <v>3638</v>
      </c>
      <c r="I23" s="396"/>
      <c r="J23" s="396"/>
      <c r="K23" s="397"/>
      <c r="L23" s="400">
        <f t="shared" si="0"/>
        <v>3638</v>
      </c>
      <c r="M23" s="395">
        <v>3638</v>
      </c>
      <c r="N23" s="396"/>
      <c r="O23" s="396"/>
      <c r="P23" s="396"/>
      <c r="Q23" s="398"/>
      <c r="R23" s="398"/>
      <c r="S23" s="400">
        <f t="shared" si="1"/>
        <v>3638</v>
      </c>
    </row>
    <row r="24" spans="1:19" ht="18" customHeight="1">
      <c r="A24" s="402" t="s">
        <v>464</v>
      </c>
      <c r="B24" s="395">
        <v>0.5</v>
      </c>
      <c r="C24" s="396">
        <v>0.5</v>
      </c>
      <c r="D24" s="397">
        <v>0.5</v>
      </c>
      <c r="E24" s="398">
        <v>0.5</v>
      </c>
      <c r="F24" s="396">
        <v>0.4</v>
      </c>
      <c r="G24" s="399">
        <v>0.3</v>
      </c>
      <c r="H24" s="395">
        <v>2753</v>
      </c>
      <c r="I24" s="396"/>
      <c r="J24" s="396"/>
      <c r="K24" s="397"/>
      <c r="L24" s="400">
        <f t="shared" si="0"/>
        <v>2753</v>
      </c>
      <c r="M24" s="395">
        <v>2753</v>
      </c>
      <c r="N24" s="396"/>
      <c r="O24" s="396"/>
      <c r="P24" s="396"/>
      <c r="Q24" s="398"/>
      <c r="R24" s="398"/>
      <c r="S24" s="400">
        <f t="shared" si="1"/>
        <v>2753</v>
      </c>
    </row>
    <row r="25" spans="1:19" ht="18" customHeight="1">
      <c r="A25" s="402" t="s">
        <v>465</v>
      </c>
      <c r="B25" s="395">
        <v>0.2</v>
      </c>
      <c r="C25" s="396">
        <v>0.2</v>
      </c>
      <c r="D25" s="397">
        <v>0.2</v>
      </c>
      <c r="E25" s="398">
        <v>0.2</v>
      </c>
      <c r="F25" s="396">
        <v>0.3</v>
      </c>
      <c r="G25" s="399">
        <v>0.2</v>
      </c>
      <c r="H25" s="395">
        <v>2739</v>
      </c>
      <c r="I25" s="396"/>
      <c r="J25" s="396"/>
      <c r="K25" s="397"/>
      <c r="L25" s="400">
        <f t="shared" si="0"/>
        <v>2739</v>
      </c>
      <c r="M25" s="395">
        <v>2739</v>
      </c>
      <c r="N25" s="396"/>
      <c r="O25" s="396"/>
      <c r="P25" s="396"/>
      <c r="Q25" s="398"/>
      <c r="R25" s="398"/>
      <c r="S25" s="400">
        <f t="shared" si="1"/>
        <v>2739</v>
      </c>
    </row>
    <row r="26" spans="1:19" ht="22.5" customHeight="1">
      <c r="A26" s="403" t="s">
        <v>466</v>
      </c>
      <c r="B26" s="404"/>
      <c r="C26" s="405"/>
      <c r="D26" s="406"/>
      <c r="E26" s="407"/>
      <c r="F26" s="405"/>
      <c r="G26" s="408"/>
      <c r="H26" s="404"/>
      <c r="I26" s="405"/>
      <c r="J26" s="405"/>
      <c r="K26" s="406"/>
      <c r="L26" s="400">
        <f t="shared" si="0"/>
        <v>0</v>
      </c>
      <c r="M26" s="404"/>
      <c r="N26" s="405"/>
      <c r="O26" s="405"/>
      <c r="P26" s="405"/>
      <c r="Q26" s="407"/>
      <c r="R26" s="407"/>
      <c r="S26" s="400">
        <f t="shared" si="1"/>
        <v>0</v>
      </c>
    </row>
    <row r="27" spans="1:19" ht="24" customHeight="1">
      <c r="A27" s="409" t="s">
        <v>467</v>
      </c>
      <c r="B27" s="410">
        <f>SUM(B18,B20,B21,B22,B23,B24,B25)</f>
        <v>6</v>
      </c>
      <c r="C27" s="411">
        <f t="shared" ref="C27:S27" si="2">SUM(C18,C20,C21,C22,C23,C24,C25)</f>
        <v>6</v>
      </c>
      <c r="D27" s="411">
        <f t="shared" si="2"/>
        <v>6</v>
      </c>
      <c r="E27" s="411">
        <f t="shared" si="2"/>
        <v>6.6000000000000005</v>
      </c>
      <c r="F27" s="411">
        <f t="shared" si="2"/>
        <v>6.5</v>
      </c>
      <c r="G27" s="412">
        <f t="shared" si="2"/>
        <v>4.7</v>
      </c>
      <c r="H27" s="410">
        <f t="shared" si="2"/>
        <v>43240</v>
      </c>
      <c r="I27" s="411">
        <f t="shared" si="2"/>
        <v>0</v>
      </c>
      <c r="J27" s="411">
        <f t="shared" si="2"/>
        <v>0</v>
      </c>
      <c r="K27" s="411">
        <f t="shared" si="2"/>
        <v>0</v>
      </c>
      <c r="L27" s="412">
        <f t="shared" si="2"/>
        <v>43240</v>
      </c>
      <c r="M27" s="410">
        <f t="shared" si="2"/>
        <v>43240</v>
      </c>
      <c r="N27" s="411">
        <f t="shared" si="2"/>
        <v>0</v>
      </c>
      <c r="O27" s="411">
        <f t="shared" si="2"/>
        <v>0</v>
      </c>
      <c r="P27" s="411">
        <f t="shared" si="2"/>
        <v>0</v>
      </c>
      <c r="Q27" s="411">
        <f t="shared" si="2"/>
        <v>0</v>
      </c>
      <c r="R27" s="411">
        <f t="shared" si="2"/>
        <v>0</v>
      </c>
      <c r="S27" s="412">
        <f t="shared" si="2"/>
        <v>43240</v>
      </c>
    </row>
    <row r="28" spans="1:19" ht="26.25" customHeight="1" thickBot="1">
      <c r="A28" s="413" t="s">
        <v>459</v>
      </c>
      <c r="B28" s="414">
        <f>SUM(B19,B20,B21,B22)</f>
        <v>4.8</v>
      </c>
      <c r="C28" s="415">
        <f>SUM(C19,C20,C21,C22)</f>
        <v>4.8</v>
      </c>
      <c r="D28" s="415">
        <f t="shared" ref="D28:S28" si="3">SUM(D19,D20,D21,D22)</f>
        <v>4.8</v>
      </c>
      <c r="E28" s="415">
        <f t="shared" si="3"/>
        <v>5.2</v>
      </c>
      <c r="F28" s="415">
        <f t="shared" si="3"/>
        <v>5.3</v>
      </c>
      <c r="G28" s="416">
        <f t="shared" si="3"/>
        <v>3.8</v>
      </c>
      <c r="H28" s="414">
        <f t="shared" si="3"/>
        <v>34110</v>
      </c>
      <c r="I28" s="415">
        <f t="shared" si="3"/>
        <v>0</v>
      </c>
      <c r="J28" s="415">
        <f t="shared" si="3"/>
        <v>0</v>
      </c>
      <c r="K28" s="415">
        <f t="shared" si="3"/>
        <v>0</v>
      </c>
      <c r="L28" s="416">
        <f t="shared" si="3"/>
        <v>34110</v>
      </c>
      <c r="M28" s="414">
        <f t="shared" si="3"/>
        <v>34110</v>
      </c>
      <c r="N28" s="415">
        <f t="shared" si="3"/>
        <v>0</v>
      </c>
      <c r="O28" s="415">
        <f t="shared" si="3"/>
        <v>0</v>
      </c>
      <c r="P28" s="415">
        <f t="shared" si="3"/>
        <v>0</v>
      </c>
      <c r="Q28" s="415">
        <f t="shared" si="3"/>
        <v>0</v>
      </c>
      <c r="R28" s="415">
        <f t="shared" si="3"/>
        <v>0</v>
      </c>
      <c r="S28" s="416">
        <f t="shared" si="3"/>
        <v>34110</v>
      </c>
    </row>
    <row r="29" spans="1:19" ht="10.5" customHeight="1">
      <c r="A29" s="417" t="s">
        <v>468</v>
      </c>
      <c r="B29" s="417"/>
      <c r="C29" s="417"/>
      <c r="D29" s="363"/>
      <c r="E29" s="363"/>
      <c r="F29" s="363"/>
      <c r="G29" s="363"/>
      <c r="H29" s="363"/>
      <c r="I29" s="363"/>
      <c r="J29" s="363"/>
      <c r="K29" s="363"/>
    </row>
    <row r="30" spans="1:19" ht="15.75" customHeight="1">
      <c r="A30" s="418" t="s">
        <v>348</v>
      </c>
      <c r="B30" s="418"/>
      <c r="C30" s="418"/>
      <c r="E30" s="419"/>
      <c r="F30" s="419"/>
      <c r="G30" s="419"/>
      <c r="H30" s="419"/>
      <c r="I30" s="419"/>
      <c r="J30" s="418"/>
      <c r="K30" s="418"/>
      <c r="L30" s="644" t="s">
        <v>229</v>
      </c>
      <c r="M30" s="644"/>
      <c r="N30" s="644"/>
      <c r="O30" s="644"/>
      <c r="P30" s="644"/>
    </row>
    <row r="31" spans="1:19" ht="10.5" customHeight="1">
      <c r="A31" s="616"/>
      <c r="B31" s="616"/>
      <c r="C31" s="421"/>
      <c r="G31" s="645" t="s">
        <v>231</v>
      </c>
      <c r="H31" s="645"/>
      <c r="I31" s="417"/>
      <c r="J31" s="417"/>
      <c r="K31" s="417"/>
      <c r="L31" s="417"/>
      <c r="M31" s="420" t="s">
        <v>232</v>
      </c>
      <c r="N31" s="420"/>
      <c r="O31" s="421"/>
    </row>
    <row r="32" spans="1:19" ht="10.5" customHeight="1">
      <c r="A32" s="421"/>
      <c r="B32" s="421"/>
      <c r="C32" s="421"/>
      <c r="H32" s="421"/>
      <c r="K32" s="363"/>
      <c r="L32" s="363"/>
      <c r="M32" s="421"/>
      <c r="N32" s="421"/>
      <c r="O32" s="421"/>
    </row>
    <row r="33" spans="1:16" s="355" customFormat="1" ht="16.5" customHeight="1">
      <c r="A33" s="418" t="s">
        <v>351</v>
      </c>
      <c r="B33" s="418"/>
      <c r="C33" s="418"/>
      <c r="D33" s="354"/>
      <c r="E33" s="419"/>
      <c r="F33" s="419"/>
      <c r="G33" s="419"/>
      <c r="H33" s="419"/>
      <c r="I33" s="419"/>
      <c r="J33" s="418"/>
      <c r="K33" s="418"/>
      <c r="L33" s="644" t="s">
        <v>234</v>
      </c>
      <c r="M33" s="644"/>
      <c r="N33" s="644"/>
      <c r="O33" s="644"/>
      <c r="P33" s="644"/>
    </row>
    <row r="34" spans="1:16" s="355" customFormat="1" ht="9.75" customHeight="1">
      <c r="A34" s="616"/>
      <c r="B34" s="616"/>
      <c r="C34" s="421"/>
      <c r="D34" s="354"/>
      <c r="E34" s="354"/>
      <c r="F34" s="354"/>
      <c r="G34" s="645" t="s">
        <v>231</v>
      </c>
      <c r="H34" s="645"/>
      <c r="I34" s="417"/>
      <c r="J34" s="417"/>
      <c r="K34" s="417"/>
      <c r="L34" s="417"/>
      <c r="M34" s="420" t="s">
        <v>232</v>
      </c>
      <c r="N34" s="420"/>
      <c r="O34" s="421"/>
      <c r="P34" s="354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W12" sqref="W12"/>
    </sheetView>
  </sheetViews>
  <sheetFormatPr defaultRowHeight="12"/>
  <cols>
    <col min="1" max="1" width="23.42578125" style="354" customWidth="1"/>
    <col min="2" max="2" width="7.85546875" style="354" customWidth="1"/>
    <col min="3" max="4" width="8.140625" style="354" customWidth="1"/>
    <col min="5" max="5" width="7.5703125" style="354" customWidth="1"/>
    <col min="6" max="7" width="7.42578125" style="354" customWidth="1"/>
    <col min="8" max="8" width="8.42578125" style="354" customWidth="1"/>
    <col min="9" max="9" width="8.140625" style="354" customWidth="1"/>
    <col min="10" max="10" width="6" style="354" customWidth="1"/>
    <col min="11" max="12" width="8.140625" style="354" customWidth="1"/>
    <col min="13" max="13" width="8.28515625" style="354" customWidth="1"/>
    <col min="14" max="14" width="9.140625" style="354"/>
    <col min="15" max="15" width="6" style="354" customWidth="1"/>
    <col min="16" max="16" width="7.5703125" style="354" customWidth="1"/>
    <col min="17" max="17" width="5.140625" style="354" customWidth="1"/>
    <col min="18" max="18" width="5.28515625" style="354" customWidth="1"/>
    <col min="19" max="19" width="8" style="354" customWidth="1"/>
    <col min="20" max="16384" width="9.140625" style="355"/>
  </cols>
  <sheetData>
    <row r="1" spans="1:19" ht="12.75" customHeight="1">
      <c r="O1" s="617" t="s">
        <v>432</v>
      </c>
      <c r="P1" s="617"/>
      <c r="Q1" s="617"/>
      <c r="R1" s="617"/>
      <c r="S1" s="617"/>
    </row>
    <row r="2" spans="1:19" ht="29.25" customHeight="1">
      <c r="B2" s="618" t="s">
        <v>301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356"/>
      <c r="O2" s="617"/>
      <c r="P2" s="617"/>
      <c r="Q2" s="617"/>
      <c r="R2" s="617"/>
      <c r="S2" s="617"/>
    </row>
    <row r="3" spans="1:19" ht="12" customHeight="1">
      <c r="H3" s="354" t="s">
        <v>433</v>
      </c>
      <c r="I3" s="357"/>
      <c r="J3" s="357"/>
      <c r="K3" s="357"/>
      <c r="L3" s="357"/>
      <c r="M3" s="357"/>
      <c r="N3" s="358"/>
      <c r="O3" s="358"/>
      <c r="P3" s="358"/>
      <c r="Q3" s="358"/>
      <c r="R3" s="358"/>
      <c r="S3" s="358"/>
    </row>
    <row r="4" spans="1:19" ht="0.75" hidden="1" customHeight="1">
      <c r="I4" s="357"/>
      <c r="J4" s="357"/>
      <c r="K4" s="357"/>
      <c r="L4" s="357"/>
      <c r="M4" s="357"/>
      <c r="N4" s="358"/>
      <c r="O4" s="358"/>
      <c r="P4" s="358"/>
      <c r="Q4" s="358"/>
      <c r="R4" s="358"/>
      <c r="S4" s="358"/>
    </row>
    <row r="5" spans="1:19" ht="16.5" customHeight="1">
      <c r="A5" s="619" t="s">
        <v>434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19" ht="12" customHeight="1">
      <c r="A6" s="359"/>
      <c r="B6" s="359"/>
      <c r="C6" s="359"/>
      <c r="D6" s="620" t="s">
        <v>435</v>
      </c>
      <c r="E6" s="620"/>
      <c r="F6" s="620"/>
      <c r="G6" s="620"/>
      <c r="H6" s="620"/>
      <c r="I6" s="620"/>
      <c r="J6" s="620"/>
      <c r="K6" s="620"/>
      <c r="L6" s="620"/>
      <c r="M6" s="360"/>
      <c r="N6" s="359"/>
      <c r="O6" s="359"/>
      <c r="P6" s="359"/>
      <c r="Q6" s="359"/>
      <c r="R6" s="359"/>
      <c r="S6" s="359"/>
    </row>
    <row r="7" spans="1:19" ht="8.25" customHeight="1">
      <c r="A7" s="359"/>
      <c r="B7" s="359"/>
      <c r="C7" s="359"/>
      <c r="D7" s="359"/>
      <c r="E7" s="621" t="s">
        <v>436</v>
      </c>
      <c r="F7" s="621"/>
      <c r="G7" s="621"/>
      <c r="H7" s="621"/>
      <c r="I7" s="621"/>
      <c r="J7" s="621"/>
      <c r="K7" s="621"/>
      <c r="L7" s="621"/>
      <c r="M7" s="360"/>
      <c r="N7" s="359"/>
      <c r="O7" s="359"/>
      <c r="P7" s="359"/>
      <c r="Q7" s="359"/>
      <c r="R7" s="359"/>
      <c r="S7" s="359"/>
    </row>
    <row r="8" spans="1:19" ht="10.5" customHeight="1">
      <c r="A8" s="361"/>
      <c r="B8" s="427"/>
      <c r="C8" s="427"/>
      <c r="D8" s="427"/>
      <c r="E8" s="427"/>
      <c r="F8" s="427"/>
      <c r="G8" s="427"/>
      <c r="H8" s="363"/>
      <c r="I8" s="363"/>
      <c r="J8" s="616"/>
      <c r="K8" s="616"/>
      <c r="N8" s="359"/>
      <c r="O8" s="359"/>
      <c r="P8" s="359"/>
      <c r="Q8" s="359"/>
      <c r="R8" s="359"/>
      <c r="S8" s="359"/>
    </row>
    <row r="9" spans="1:19" ht="14.25" customHeight="1">
      <c r="A9" s="365"/>
      <c r="B9" s="366"/>
      <c r="C9" s="366"/>
      <c r="D9" s="367"/>
      <c r="E9" s="427"/>
      <c r="F9" s="427"/>
      <c r="G9" s="427"/>
      <c r="H9" s="363"/>
      <c r="I9" s="430" t="s">
        <v>437</v>
      </c>
      <c r="J9" s="622" t="s">
        <v>438</v>
      </c>
      <c r="K9" s="622"/>
      <c r="L9" s="622"/>
      <c r="M9" s="622"/>
      <c r="N9" s="622"/>
      <c r="O9" s="622"/>
      <c r="P9" s="616"/>
      <c r="Q9" s="616"/>
      <c r="R9" s="623">
        <v>5</v>
      </c>
      <c r="S9" s="624"/>
    </row>
    <row r="10" spans="1:19" ht="9" customHeight="1">
      <c r="A10" s="365"/>
      <c r="B10" s="370"/>
      <c r="C10" s="370"/>
      <c r="D10" s="370"/>
      <c r="E10" s="371"/>
      <c r="F10" s="371"/>
      <c r="G10" s="371"/>
      <c r="H10" s="363"/>
      <c r="I10" s="625"/>
      <c r="J10" s="625"/>
      <c r="K10" s="625"/>
      <c r="L10" s="625"/>
      <c r="M10" s="625"/>
      <c r="N10" s="625"/>
      <c r="O10" s="625"/>
      <c r="Q10" s="372"/>
      <c r="R10" s="372"/>
      <c r="S10" s="372"/>
    </row>
    <row r="11" spans="1:19" ht="14.25" customHeight="1">
      <c r="A11" s="365"/>
      <c r="B11" s="370"/>
      <c r="C11" s="370"/>
      <c r="D11" s="370"/>
      <c r="E11" s="371"/>
      <c r="F11" s="371"/>
      <c r="G11" s="371"/>
      <c r="H11" s="626" t="s">
        <v>471</v>
      </c>
      <c r="I11" s="626"/>
      <c r="J11" s="626"/>
      <c r="K11" s="626"/>
      <c r="L11" s="626"/>
      <c r="M11" s="626"/>
      <c r="N11" s="626"/>
      <c r="O11" s="626"/>
      <c r="Q11" s="372"/>
      <c r="R11" s="623" t="s">
        <v>247</v>
      </c>
      <c r="S11" s="624"/>
    </row>
    <row r="12" spans="1:19" ht="18" customHeight="1">
      <c r="A12" s="373"/>
      <c r="B12" s="370"/>
      <c r="C12" s="374" t="s">
        <v>440</v>
      </c>
      <c r="D12" s="374"/>
      <c r="E12" s="375"/>
      <c r="F12" s="375"/>
      <c r="G12" s="376"/>
      <c r="H12" s="625"/>
      <c r="I12" s="625"/>
      <c r="J12" s="625"/>
      <c r="K12" s="625"/>
      <c r="L12" s="625"/>
      <c r="M12" s="625"/>
      <c r="N12" s="625"/>
      <c r="O12" s="627"/>
      <c r="P12" s="377">
        <v>10</v>
      </c>
      <c r="Q12" s="378" t="s">
        <v>239</v>
      </c>
      <c r="R12" s="379" t="s">
        <v>240</v>
      </c>
      <c r="S12" s="379" t="s">
        <v>241</v>
      </c>
    </row>
    <row r="13" spans="1:19" ht="13.5" customHeight="1" thickBot="1">
      <c r="A13" s="380"/>
      <c r="B13" s="370"/>
      <c r="C13" s="370"/>
      <c r="D13" s="370"/>
      <c r="E13" s="381"/>
      <c r="F13" s="381"/>
      <c r="G13" s="381"/>
      <c r="H13" s="382"/>
      <c r="I13" s="382"/>
      <c r="J13" s="382"/>
      <c r="K13" s="382"/>
      <c r="L13" s="382"/>
      <c r="M13" s="382"/>
      <c r="N13" s="382"/>
      <c r="O13" s="382"/>
      <c r="P13" s="383"/>
      <c r="Q13" s="383"/>
      <c r="R13" s="383"/>
      <c r="S13" s="383"/>
    </row>
    <row r="14" spans="1:19" ht="16.5" customHeight="1">
      <c r="A14" s="628" t="s">
        <v>441</v>
      </c>
      <c r="B14" s="631" t="s">
        <v>442</v>
      </c>
      <c r="C14" s="632"/>
      <c r="D14" s="632"/>
      <c r="E14" s="632"/>
      <c r="F14" s="632"/>
      <c r="G14" s="633"/>
      <c r="H14" s="634" t="s">
        <v>443</v>
      </c>
      <c r="I14" s="635"/>
      <c r="J14" s="635"/>
      <c r="K14" s="635"/>
      <c r="L14" s="636"/>
      <c r="M14" s="634" t="s">
        <v>444</v>
      </c>
      <c r="N14" s="635"/>
      <c r="O14" s="635"/>
      <c r="P14" s="635"/>
      <c r="Q14" s="635"/>
      <c r="R14" s="635"/>
      <c r="S14" s="636"/>
    </row>
    <row r="15" spans="1:19" ht="13.5" customHeight="1">
      <c r="A15" s="629"/>
      <c r="B15" s="637" t="s">
        <v>445</v>
      </c>
      <c r="C15" s="638"/>
      <c r="D15" s="638"/>
      <c r="E15" s="638" t="s">
        <v>446</v>
      </c>
      <c r="F15" s="638"/>
      <c r="G15" s="639"/>
      <c r="H15" s="640" t="s">
        <v>447</v>
      </c>
      <c r="I15" s="641" t="s">
        <v>448</v>
      </c>
      <c r="J15" s="641" t="s">
        <v>449</v>
      </c>
      <c r="K15" s="646" t="s">
        <v>450</v>
      </c>
      <c r="L15" s="648" t="s">
        <v>425</v>
      </c>
      <c r="M15" s="640" t="s">
        <v>447</v>
      </c>
      <c r="N15" s="641" t="s">
        <v>448</v>
      </c>
      <c r="O15" s="641" t="s">
        <v>449</v>
      </c>
      <c r="P15" s="646" t="s">
        <v>451</v>
      </c>
      <c r="Q15" s="641" t="s">
        <v>452</v>
      </c>
      <c r="R15" s="641" t="s">
        <v>453</v>
      </c>
      <c r="S15" s="642" t="s">
        <v>425</v>
      </c>
    </row>
    <row r="16" spans="1:19" ht="87" customHeight="1">
      <c r="A16" s="630"/>
      <c r="B16" s="429" t="s">
        <v>454</v>
      </c>
      <c r="C16" s="428" t="s">
        <v>455</v>
      </c>
      <c r="D16" s="428" t="s">
        <v>456</v>
      </c>
      <c r="E16" s="386" t="s">
        <v>454</v>
      </c>
      <c r="F16" s="428" t="s">
        <v>455</v>
      </c>
      <c r="G16" s="387" t="s">
        <v>457</v>
      </c>
      <c r="H16" s="640"/>
      <c r="I16" s="641"/>
      <c r="J16" s="641"/>
      <c r="K16" s="647"/>
      <c r="L16" s="648"/>
      <c r="M16" s="640"/>
      <c r="N16" s="641"/>
      <c r="O16" s="641"/>
      <c r="P16" s="647"/>
      <c r="Q16" s="641"/>
      <c r="R16" s="641"/>
      <c r="S16" s="643"/>
    </row>
    <row r="17" spans="1:19" ht="10.5" customHeight="1">
      <c r="A17" s="388">
        <v>1</v>
      </c>
      <c r="B17" s="389">
        <v>2</v>
      </c>
      <c r="C17" s="390">
        <v>3</v>
      </c>
      <c r="D17" s="390">
        <v>4</v>
      </c>
      <c r="E17" s="391">
        <v>5</v>
      </c>
      <c r="F17" s="390">
        <v>6</v>
      </c>
      <c r="G17" s="392">
        <v>7</v>
      </c>
      <c r="H17" s="388">
        <v>8</v>
      </c>
      <c r="I17" s="391">
        <v>9</v>
      </c>
      <c r="J17" s="391">
        <v>10</v>
      </c>
      <c r="K17" s="391">
        <v>11</v>
      </c>
      <c r="L17" s="393">
        <v>12</v>
      </c>
      <c r="M17" s="388">
        <v>13</v>
      </c>
      <c r="N17" s="391">
        <v>14</v>
      </c>
      <c r="O17" s="391">
        <v>15</v>
      </c>
      <c r="P17" s="391">
        <v>16</v>
      </c>
      <c r="Q17" s="391">
        <v>17</v>
      </c>
      <c r="R17" s="391">
        <v>18</v>
      </c>
      <c r="S17" s="393">
        <v>19</v>
      </c>
    </row>
    <row r="18" spans="1:19" ht="33" customHeight="1">
      <c r="A18" s="394" t="s">
        <v>458</v>
      </c>
      <c r="B18" s="395"/>
      <c r="C18" s="396"/>
      <c r="D18" s="397"/>
      <c r="E18" s="398"/>
      <c r="F18" s="396"/>
      <c r="G18" s="399"/>
      <c r="H18" s="395"/>
      <c r="I18" s="396"/>
      <c r="J18" s="396"/>
      <c r="K18" s="397"/>
      <c r="L18" s="400">
        <f>SUM(H18:K18)</f>
        <v>0</v>
      </c>
      <c r="M18" s="395"/>
      <c r="N18" s="396"/>
      <c r="O18" s="396"/>
      <c r="P18" s="396"/>
      <c r="Q18" s="398"/>
      <c r="R18" s="398"/>
      <c r="S18" s="400">
        <f>SUM(M18:R18)</f>
        <v>0</v>
      </c>
    </row>
    <row r="19" spans="1:19" ht="24" customHeight="1">
      <c r="A19" s="401" t="s">
        <v>459</v>
      </c>
      <c r="B19" s="395"/>
      <c r="C19" s="396"/>
      <c r="D19" s="397"/>
      <c r="E19" s="398"/>
      <c r="F19" s="396"/>
      <c r="G19" s="399"/>
      <c r="H19" s="395"/>
      <c r="I19" s="396"/>
      <c r="J19" s="396"/>
      <c r="K19" s="397"/>
      <c r="L19" s="400">
        <f t="shared" ref="L19:L26" si="0">SUM(H19:K19)</f>
        <v>0</v>
      </c>
      <c r="M19" s="395"/>
      <c r="N19" s="396"/>
      <c r="O19" s="396"/>
      <c r="P19" s="396"/>
      <c r="Q19" s="398"/>
      <c r="R19" s="398"/>
      <c r="S19" s="400">
        <f t="shared" ref="S19:S26" si="1">SUM(M19:R19)</f>
        <v>0</v>
      </c>
    </row>
    <row r="20" spans="1:19" ht="18" customHeight="1">
      <c r="A20" s="394" t="s">
        <v>460</v>
      </c>
      <c r="B20" s="395"/>
      <c r="C20" s="396"/>
      <c r="D20" s="397"/>
      <c r="E20" s="398"/>
      <c r="F20" s="396"/>
      <c r="G20" s="399"/>
      <c r="H20" s="395"/>
      <c r="I20" s="396"/>
      <c r="J20" s="396"/>
      <c r="K20" s="397"/>
      <c r="L20" s="400">
        <f t="shared" si="0"/>
        <v>0</v>
      </c>
      <c r="M20" s="395"/>
      <c r="N20" s="396"/>
      <c r="O20" s="396"/>
      <c r="P20" s="396"/>
      <c r="Q20" s="398"/>
      <c r="R20" s="398"/>
      <c r="S20" s="400">
        <f t="shared" si="1"/>
        <v>0</v>
      </c>
    </row>
    <row r="21" spans="1:19" ht="33" customHeight="1">
      <c r="A21" s="394" t="s">
        <v>461</v>
      </c>
      <c r="B21" s="395"/>
      <c r="C21" s="396"/>
      <c r="D21" s="397"/>
      <c r="E21" s="398"/>
      <c r="F21" s="396"/>
      <c r="G21" s="399"/>
      <c r="H21" s="395"/>
      <c r="I21" s="396"/>
      <c r="J21" s="396"/>
      <c r="K21" s="397"/>
      <c r="L21" s="400">
        <f t="shared" si="0"/>
        <v>0</v>
      </c>
      <c r="M21" s="395"/>
      <c r="N21" s="396"/>
      <c r="O21" s="396"/>
      <c r="P21" s="396"/>
      <c r="Q21" s="398"/>
      <c r="R21" s="398"/>
      <c r="S21" s="400">
        <f t="shared" si="1"/>
        <v>0</v>
      </c>
    </row>
    <row r="22" spans="1:19" ht="44.25" customHeight="1">
      <c r="A22" s="394" t="s">
        <v>462</v>
      </c>
      <c r="B22" s="395"/>
      <c r="C22" s="396"/>
      <c r="D22" s="397"/>
      <c r="E22" s="398"/>
      <c r="F22" s="396"/>
      <c r="G22" s="399"/>
      <c r="H22" s="395"/>
      <c r="I22" s="396"/>
      <c r="J22" s="396"/>
      <c r="K22" s="397"/>
      <c r="L22" s="400">
        <f t="shared" si="0"/>
        <v>0</v>
      </c>
      <c r="M22" s="395"/>
      <c r="N22" s="396"/>
      <c r="O22" s="396"/>
      <c r="P22" s="396"/>
      <c r="Q22" s="398"/>
      <c r="R22" s="398"/>
      <c r="S22" s="400">
        <f t="shared" si="1"/>
        <v>0</v>
      </c>
    </row>
    <row r="23" spans="1:19" ht="18" customHeight="1">
      <c r="A23" s="402" t="s">
        <v>463</v>
      </c>
      <c r="B23" s="395">
        <v>1</v>
      </c>
      <c r="C23" s="396">
        <v>1</v>
      </c>
      <c r="D23" s="397">
        <v>1</v>
      </c>
      <c r="E23" s="398">
        <v>1</v>
      </c>
      <c r="F23" s="396">
        <v>0.7</v>
      </c>
      <c r="G23" s="399">
        <v>0.8</v>
      </c>
      <c r="H23" s="395">
        <v>7264</v>
      </c>
      <c r="I23" s="396">
        <v>961</v>
      </c>
      <c r="J23" s="396"/>
      <c r="K23" s="397"/>
      <c r="L23" s="400">
        <f t="shared" si="0"/>
        <v>8225</v>
      </c>
      <c r="M23" s="395">
        <v>7264</v>
      </c>
      <c r="N23" s="396">
        <v>961</v>
      </c>
      <c r="O23" s="396"/>
      <c r="P23" s="396"/>
      <c r="Q23" s="398"/>
      <c r="R23" s="398"/>
      <c r="S23" s="400">
        <f t="shared" si="1"/>
        <v>8225</v>
      </c>
    </row>
    <row r="24" spans="1:19" ht="18" customHeight="1">
      <c r="A24" s="402" t="s">
        <v>464</v>
      </c>
      <c r="B24" s="395">
        <v>2</v>
      </c>
      <c r="C24" s="396">
        <v>2</v>
      </c>
      <c r="D24" s="397">
        <v>2</v>
      </c>
      <c r="E24" s="398">
        <v>1</v>
      </c>
      <c r="F24" s="396">
        <v>1.1000000000000001</v>
      </c>
      <c r="G24" s="399">
        <v>1.2</v>
      </c>
      <c r="H24" s="395">
        <v>22170</v>
      </c>
      <c r="I24" s="396">
        <v>1020</v>
      </c>
      <c r="J24" s="396"/>
      <c r="K24" s="397"/>
      <c r="L24" s="400">
        <f t="shared" si="0"/>
        <v>23190</v>
      </c>
      <c r="M24" s="395">
        <v>18170</v>
      </c>
      <c r="N24" s="396">
        <v>1020</v>
      </c>
      <c r="O24" s="396"/>
      <c r="P24" s="396"/>
      <c r="Q24" s="398"/>
      <c r="R24" s="398"/>
      <c r="S24" s="400">
        <f t="shared" si="1"/>
        <v>19190</v>
      </c>
    </row>
    <row r="25" spans="1:19" ht="18" customHeight="1">
      <c r="A25" s="402" t="s">
        <v>465</v>
      </c>
      <c r="B25" s="395">
        <v>0.5</v>
      </c>
      <c r="C25" s="396">
        <v>0.5</v>
      </c>
      <c r="D25" s="397">
        <v>0.5</v>
      </c>
      <c r="E25" s="398">
        <v>0.5</v>
      </c>
      <c r="F25" s="396">
        <v>0.5</v>
      </c>
      <c r="G25" s="399">
        <v>0.5</v>
      </c>
      <c r="H25" s="395">
        <v>2085</v>
      </c>
      <c r="I25" s="396"/>
      <c r="J25" s="396"/>
      <c r="K25" s="397"/>
      <c r="L25" s="400">
        <f t="shared" si="0"/>
        <v>2085</v>
      </c>
      <c r="M25" s="395">
        <v>2085</v>
      </c>
      <c r="N25" s="396"/>
      <c r="O25" s="396"/>
      <c r="P25" s="396"/>
      <c r="Q25" s="398"/>
      <c r="R25" s="398"/>
      <c r="S25" s="400">
        <f t="shared" si="1"/>
        <v>2085</v>
      </c>
    </row>
    <row r="26" spans="1:19" ht="22.5" customHeight="1">
      <c r="A26" s="403" t="s">
        <v>466</v>
      </c>
      <c r="B26" s="404">
        <v>0.5</v>
      </c>
      <c r="C26" s="405">
        <v>0.5</v>
      </c>
      <c r="D26" s="406">
        <v>0.5</v>
      </c>
      <c r="E26" s="407">
        <v>0.5</v>
      </c>
      <c r="F26" s="405">
        <v>0.5</v>
      </c>
      <c r="G26" s="408">
        <v>0.5</v>
      </c>
      <c r="H26" s="404">
        <v>2085</v>
      </c>
      <c r="I26" s="405"/>
      <c r="J26" s="405"/>
      <c r="K26" s="406"/>
      <c r="L26" s="400">
        <f t="shared" si="0"/>
        <v>2085</v>
      </c>
      <c r="M26" s="404">
        <v>2085</v>
      </c>
      <c r="N26" s="405"/>
      <c r="O26" s="405"/>
      <c r="P26" s="405"/>
      <c r="Q26" s="407"/>
      <c r="R26" s="407"/>
      <c r="S26" s="400">
        <f t="shared" si="1"/>
        <v>2085</v>
      </c>
    </row>
    <row r="27" spans="1:19" ht="24" customHeight="1">
      <c r="A27" s="409" t="s">
        <v>467</v>
      </c>
      <c r="B27" s="410">
        <f>SUM(B18,B20,B21,B22,B23,B24,B25)</f>
        <v>3.5</v>
      </c>
      <c r="C27" s="411">
        <f t="shared" ref="C27:S27" si="2">SUM(C18,C20,C21,C22,C23,C24,C25)</f>
        <v>3.5</v>
      </c>
      <c r="D27" s="411">
        <f t="shared" si="2"/>
        <v>3.5</v>
      </c>
      <c r="E27" s="411">
        <f t="shared" si="2"/>
        <v>2.5</v>
      </c>
      <c r="F27" s="411">
        <f t="shared" si="2"/>
        <v>2.2999999999999998</v>
      </c>
      <c r="G27" s="412">
        <f t="shared" si="2"/>
        <v>2.5</v>
      </c>
      <c r="H27" s="410">
        <f t="shared" si="2"/>
        <v>31519</v>
      </c>
      <c r="I27" s="411">
        <f t="shared" si="2"/>
        <v>1981</v>
      </c>
      <c r="J27" s="411">
        <f t="shared" si="2"/>
        <v>0</v>
      </c>
      <c r="K27" s="411">
        <f t="shared" si="2"/>
        <v>0</v>
      </c>
      <c r="L27" s="412">
        <f t="shared" si="2"/>
        <v>33500</v>
      </c>
      <c r="M27" s="410">
        <f t="shared" si="2"/>
        <v>27519</v>
      </c>
      <c r="N27" s="411">
        <f t="shared" si="2"/>
        <v>1981</v>
      </c>
      <c r="O27" s="411">
        <f t="shared" si="2"/>
        <v>0</v>
      </c>
      <c r="P27" s="411">
        <f t="shared" si="2"/>
        <v>0</v>
      </c>
      <c r="Q27" s="411">
        <f t="shared" si="2"/>
        <v>0</v>
      </c>
      <c r="R27" s="411">
        <f t="shared" si="2"/>
        <v>0</v>
      </c>
      <c r="S27" s="412">
        <f t="shared" si="2"/>
        <v>29500</v>
      </c>
    </row>
    <row r="28" spans="1:19" ht="26.25" customHeight="1" thickBot="1">
      <c r="A28" s="413" t="s">
        <v>459</v>
      </c>
      <c r="B28" s="414">
        <f>SUM(B19,B20,B21,B22)</f>
        <v>0</v>
      </c>
      <c r="C28" s="415">
        <f>SUM(C19,C20,C21,C22)</f>
        <v>0</v>
      </c>
      <c r="D28" s="415">
        <f t="shared" ref="D28:S28" si="3">SUM(D19,D20,D21,D22)</f>
        <v>0</v>
      </c>
      <c r="E28" s="415">
        <f t="shared" si="3"/>
        <v>0</v>
      </c>
      <c r="F28" s="415">
        <f t="shared" si="3"/>
        <v>0</v>
      </c>
      <c r="G28" s="416">
        <f t="shared" si="3"/>
        <v>0</v>
      </c>
      <c r="H28" s="414">
        <f t="shared" si="3"/>
        <v>0</v>
      </c>
      <c r="I28" s="415">
        <f t="shared" si="3"/>
        <v>0</v>
      </c>
      <c r="J28" s="415">
        <f t="shared" si="3"/>
        <v>0</v>
      </c>
      <c r="K28" s="415">
        <f t="shared" si="3"/>
        <v>0</v>
      </c>
      <c r="L28" s="416">
        <f t="shared" si="3"/>
        <v>0</v>
      </c>
      <c r="M28" s="414">
        <f t="shared" si="3"/>
        <v>0</v>
      </c>
      <c r="N28" s="415">
        <f t="shared" si="3"/>
        <v>0</v>
      </c>
      <c r="O28" s="415">
        <f t="shared" si="3"/>
        <v>0</v>
      </c>
      <c r="P28" s="415">
        <f t="shared" si="3"/>
        <v>0</v>
      </c>
      <c r="Q28" s="415">
        <f t="shared" si="3"/>
        <v>0</v>
      </c>
      <c r="R28" s="415">
        <f t="shared" si="3"/>
        <v>0</v>
      </c>
      <c r="S28" s="416">
        <f t="shared" si="3"/>
        <v>0</v>
      </c>
    </row>
    <row r="29" spans="1:19" ht="10.5" customHeight="1">
      <c r="A29" s="417" t="s">
        <v>468</v>
      </c>
      <c r="B29" s="417"/>
      <c r="C29" s="417"/>
      <c r="D29" s="363"/>
      <c r="E29" s="363"/>
      <c r="F29" s="363"/>
      <c r="G29" s="363"/>
      <c r="H29" s="363"/>
      <c r="I29" s="363"/>
      <c r="J29" s="363"/>
      <c r="K29" s="363"/>
    </row>
    <row r="30" spans="1:19" ht="15.75" customHeight="1">
      <c r="A30" s="418" t="s">
        <v>348</v>
      </c>
      <c r="B30" s="418"/>
      <c r="C30" s="418"/>
      <c r="E30" s="419"/>
      <c r="F30" s="419"/>
      <c r="G30" s="419"/>
      <c r="H30" s="419"/>
      <c r="I30" s="419"/>
      <c r="J30" s="418"/>
      <c r="K30" s="418"/>
      <c r="L30" s="644" t="s">
        <v>229</v>
      </c>
      <c r="M30" s="644"/>
      <c r="N30" s="644"/>
      <c r="O30" s="644"/>
      <c r="P30" s="644"/>
    </row>
    <row r="31" spans="1:19" ht="9" customHeight="1">
      <c r="A31" s="616"/>
      <c r="B31" s="616"/>
      <c r="C31" s="427"/>
      <c r="G31" s="645" t="s">
        <v>231</v>
      </c>
      <c r="H31" s="645"/>
      <c r="I31" s="417"/>
      <c r="J31" s="417"/>
      <c r="K31" s="417"/>
      <c r="L31" s="417"/>
      <c r="M31" s="420" t="s">
        <v>232</v>
      </c>
      <c r="N31" s="420"/>
      <c r="O31" s="427"/>
    </row>
    <row r="32" spans="1:19" ht="9" customHeight="1">
      <c r="A32" s="427"/>
      <c r="B32" s="427"/>
      <c r="C32" s="427"/>
      <c r="H32" s="427"/>
      <c r="K32" s="363"/>
      <c r="L32" s="363"/>
      <c r="M32" s="427"/>
      <c r="N32" s="427"/>
      <c r="O32" s="427"/>
    </row>
    <row r="33" spans="1:16" s="355" customFormat="1" ht="16.5" customHeight="1">
      <c r="A33" s="418" t="s">
        <v>351</v>
      </c>
      <c r="B33" s="418"/>
      <c r="C33" s="418"/>
      <c r="D33" s="354"/>
      <c r="E33" s="419"/>
      <c r="F33" s="419"/>
      <c r="G33" s="419"/>
      <c r="H33" s="419"/>
      <c r="I33" s="419"/>
      <c r="J33" s="418"/>
      <c r="K33" s="418"/>
      <c r="L33" s="644" t="s">
        <v>234</v>
      </c>
      <c r="M33" s="644"/>
      <c r="N33" s="644"/>
      <c r="O33" s="644"/>
      <c r="P33" s="644"/>
    </row>
    <row r="34" spans="1:16" s="355" customFormat="1" ht="9.75" customHeight="1">
      <c r="A34" s="616"/>
      <c r="B34" s="616"/>
      <c r="C34" s="427"/>
      <c r="D34" s="354"/>
      <c r="E34" s="354"/>
      <c r="F34" s="354"/>
      <c r="G34" s="645" t="s">
        <v>231</v>
      </c>
      <c r="H34" s="645"/>
      <c r="I34" s="417"/>
      <c r="J34" s="417"/>
      <c r="K34" s="417"/>
      <c r="L34" s="417"/>
      <c r="M34" s="420" t="s">
        <v>232</v>
      </c>
      <c r="N34" s="420"/>
      <c r="O34" s="427"/>
      <c r="P34" s="354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X8" sqref="X8"/>
    </sheetView>
  </sheetViews>
  <sheetFormatPr defaultRowHeight="12"/>
  <cols>
    <col min="1" max="1" width="23.42578125" style="354" customWidth="1"/>
    <col min="2" max="2" width="7.85546875" style="354" customWidth="1"/>
    <col min="3" max="4" width="8.140625" style="354" customWidth="1"/>
    <col min="5" max="5" width="7.5703125" style="354" customWidth="1"/>
    <col min="6" max="7" width="7.42578125" style="354" customWidth="1"/>
    <col min="8" max="8" width="8.42578125" style="354" customWidth="1"/>
    <col min="9" max="9" width="8.140625" style="354" customWidth="1"/>
    <col min="10" max="10" width="6" style="354" customWidth="1"/>
    <col min="11" max="12" width="8.140625" style="354" customWidth="1"/>
    <col min="13" max="13" width="8.28515625" style="354" customWidth="1"/>
    <col min="14" max="14" width="9.140625" style="354"/>
    <col min="15" max="15" width="6" style="354" customWidth="1"/>
    <col min="16" max="16" width="7.5703125" style="354" customWidth="1"/>
    <col min="17" max="17" width="5.140625" style="354" customWidth="1"/>
    <col min="18" max="18" width="5.28515625" style="354" customWidth="1"/>
    <col min="19" max="19" width="8" style="354" customWidth="1"/>
    <col min="20" max="16384" width="9.140625" style="355"/>
  </cols>
  <sheetData>
    <row r="1" spans="1:19" ht="12.75" customHeight="1">
      <c r="O1" s="617" t="s">
        <v>432</v>
      </c>
      <c r="P1" s="617"/>
      <c r="Q1" s="617"/>
      <c r="R1" s="617"/>
      <c r="S1" s="617"/>
    </row>
    <row r="2" spans="1:19" ht="29.25" customHeight="1">
      <c r="B2" s="618" t="s">
        <v>301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356"/>
      <c r="O2" s="617"/>
      <c r="P2" s="617"/>
      <c r="Q2" s="617"/>
      <c r="R2" s="617"/>
      <c r="S2" s="617"/>
    </row>
    <row r="3" spans="1:19" ht="12" customHeight="1">
      <c r="H3" s="354" t="s">
        <v>433</v>
      </c>
      <c r="I3" s="357"/>
      <c r="J3" s="357"/>
      <c r="K3" s="357"/>
      <c r="L3" s="357"/>
      <c r="M3" s="357"/>
      <c r="N3" s="358"/>
      <c r="O3" s="358"/>
      <c r="P3" s="358"/>
      <c r="Q3" s="358"/>
      <c r="R3" s="358"/>
      <c r="S3" s="358"/>
    </row>
    <row r="4" spans="1:19" ht="0.75" hidden="1" customHeight="1">
      <c r="I4" s="357"/>
      <c r="J4" s="357"/>
      <c r="K4" s="357"/>
      <c r="L4" s="357"/>
      <c r="M4" s="357"/>
      <c r="N4" s="358"/>
      <c r="O4" s="358"/>
      <c r="P4" s="358"/>
      <c r="Q4" s="358"/>
      <c r="R4" s="358"/>
      <c r="S4" s="358"/>
    </row>
    <row r="5" spans="1:19" ht="16.5" customHeight="1">
      <c r="A5" s="619" t="s">
        <v>434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19" ht="12" customHeight="1">
      <c r="A6" s="359"/>
      <c r="B6" s="359"/>
      <c r="C6" s="359"/>
      <c r="D6" s="620" t="s">
        <v>435</v>
      </c>
      <c r="E6" s="620"/>
      <c r="F6" s="620"/>
      <c r="G6" s="620"/>
      <c r="H6" s="620"/>
      <c r="I6" s="620"/>
      <c r="J6" s="620"/>
      <c r="K6" s="620"/>
      <c r="L6" s="620"/>
      <c r="M6" s="360"/>
      <c r="N6" s="359"/>
      <c r="O6" s="359"/>
      <c r="P6" s="359"/>
      <c r="Q6" s="359"/>
      <c r="R6" s="359"/>
      <c r="S6" s="359"/>
    </row>
    <row r="7" spans="1:19" ht="8.25" customHeight="1">
      <c r="A7" s="359"/>
      <c r="B7" s="359"/>
      <c r="C7" s="359"/>
      <c r="D7" s="359"/>
      <c r="E7" s="621" t="s">
        <v>436</v>
      </c>
      <c r="F7" s="621"/>
      <c r="G7" s="621"/>
      <c r="H7" s="621"/>
      <c r="I7" s="621"/>
      <c r="J7" s="621"/>
      <c r="K7" s="621"/>
      <c r="L7" s="621"/>
      <c r="M7" s="360"/>
      <c r="N7" s="359"/>
      <c r="O7" s="359"/>
      <c r="P7" s="359"/>
      <c r="Q7" s="359"/>
      <c r="R7" s="359"/>
      <c r="S7" s="359"/>
    </row>
    <row r="8" spans="1:19" ht="10.5" customHeight="1">
      <c r="A8" s="361"/>
      <c r="B8" s="431"/>
      <c r="C8" s="431"/>
      <c r="D8" s="431"/>
      <c r="E8" s="431"/>
      <c r="F8" s="431"/>
      <c r="G8" s="431"/>
      <c r="H8" s="363"/>
      <c r="I8" s="363"/>
      <c r="J8" s="616"/>
      <c r="K8" s="616"/>
      <c r="N8" s="359"/>
      <c r="O8" s="359"/>
      <c r="P8" s="359"/>
      <c r="Q8" s="359"/>
      <c r="R8" s="359"/>
      <c r="S8" s="359"/>
    </row>
    <row r="9" spans="1:19" ht="14.25" customHeight="1">
      <c r="A9" s="365"/>
      <c r="B9" s="366"/>
      <c r="C9" s="366"/>
      <c r="D9" s="367"/>
      <c r="E9" s="431"/>
      <c r="F9" s="431"/>
      <c r="G9" s="431"/>
      <c r="H9" s="363"/>
      <c r="I9" s="432" t="s">
        <v>437</v>
      </c>
      <c r="J9" s="622" t="s">
        <v>438</v>
      </c>
      <c r="K9" s="622"/>
      <c r="L9" s="622"/>
      <c r="M9" s="622"/>
      <c r="N9" s="622"/>
      <c r="O9" s="622"/>
      <c r="P9" s="616"/>
      <c r="Q9" s="616"/>
      <c r="R9" s="623">
        <v>5</v>
      </c>
      <c r="S9" s="624"/>
    </row>
    <row r="10" spans="1:19" ht="9" customHeight="1">
      <c r="A10" s="365"/>
      <c r="B10" s="370"/>
      <c r="C10" s="370"/>
      <c r="D10" s="370"/>
      <c r="E10" s="371"/>
      <c r="F10" s="371"/>
      <c r="G10" s="371"/>
      <c r="H10" s="363"/>
      <c r="I10" s="625"/>
      <c r="J10" s="625"/>
      <c r="K10" s="625"/>
      <c r="L10" s="625"/>
      <c r="M10" s="625"/>
      <c r="N10" s="625"/>
      <c r="O10" s="625"/>
      <c r="Q10" s="372"/>
      <c r="R10" s="372"/>
      <c r="S10" s="372"/>
    </row>
    <row r="11" spans="1:19" ht="14.25" customHeight="1">
      <c r="A11" s="365"/>
      <c r="B11" s="370"/>
      <c r="C11" s="370"/>
      <c r="D11" s="370"/>
      <c r="E11" s="371"/>
      <c r="F11" s="371"/>
      <c r="G11" s="371"/>
      <c r="H11" s="626" t="s">
        <v>472</v>
      </c>
      <c r="I11" s="626"/>
      <c r="J11" s="626"/>
      <c r="K11" s="626"/>
      <c r="L11" s="626"/>
      <c r="M11" s="626"/>
      <c r="N11" s="626"/>
      <c r="O11" s="626"/>
      <c r="Q11" s="372"/>
      <c r="R11" s="623" t="s">
        <v>249</v>
      </c>
      <c r="S11" s="624"/>
    </row>
    <row r="12" spans="1:19" ht="18" customHeight="1">
      <c r="A12" s="373"/>
      <c r="B12" s="370"/>
      <c r="C12" s="374" t="s">
        <v>440</v>
      </c>
      <c r="D12" s="374"/>
      <c r="E12" s="375"/>
      <c r="F12" s="375"/>
      <c r="G12" s="376"/>
      <c r="H12" s="625"/>
      <c r="I12" s="625"/>
      <c r="J12" s="625"/>
      <c r="K12" s="625"/>
      <c r="L12" s="625"/>
      <c r="M12" s="625"/>
      <c r="N12" s="625"/>
      <c r="O12" s="627"/>
      <c r="P12" s="377">
        <v>10</v>
      </c>
      <c r="Q12" s="425">
        <v>7</v>
      </c>
      <c r="R12" s="426">
        <v>1</v>
      </c>
      <c r="S12" s="426">
        <v>2</v>
      </c>
    </row>
    <row r="13" spans="1:19" ht="13.5" customHeight="1" thickBot="1">
      <c r="A13" s="380"/>
      <c r="B13" s="370"/>
      <c r="C13" s="370"/>
      <c r="D13" s="370"/>
      <c r="E13" s="381"/>
      <c r="F13" s="381"/>
      <c r="G13" s="381"/>
      <c r="H13" s="382"/>
      <c r="I13" s="382"/>
      <c r="J13" s="382"/>
      <c r="K13" s="382"/>
      <c r="L13" s="382"/>
      <c r="M13" s="382"/>
      <c r="N13" s="382"/>
      <c r="O13" s="382"/>
      <c r="P13" s="383"/>
      <c r="Q13" s="383"/>
      <c r="R13" s="383"/>
      <c r="S13" s="383"/>
    </row>
    <row r="14" spans="1:19" ht="16.5" customHeight="1">
      <c r="A14" s="628" t="s">
        <v>441</v>
      </c>
      <c r="B14" s="631" t="s">
        <v>442</v>
      </c>
      <c r="C14" s="632"/>
      <c r="D14" s="632"/>
      <c r="E14" s="632"/>
      <c r="F14" s="632"/>
      <c r="G14" s="633"/>
      <c r="H14" s="634" t="s">
        <v>443</v>
      </c>
      <c r="I14" s="635"/>
      <c r="J14" s="635"/>
      <c r="K14" s="635"/>
      <c r="L14" s="636"/>
      <c r="M14" s="634" t="s">
        <v>444</v>
      </c>
      <c r="N14" s="635"/>
      <c r="O14" s="635"/>
      <c r="P14" s="635"/>
      <c r="Q14" s="635"/>
      <c r="R14" s="635"/>
      <c r="S14" s="636"/>
    </row>
    <row r="15" spans="1:19" ht="13.5" customHeight="1">
      <c r="A15" s="629"/>
      <c r="B15" s="637" t="s">
        <v>445</v>
      </c>
      <c r="C15" s="638"/>
      <c r="D15" s="638"/>
      <c r="E15" s="638" t="s">
        <v>446</v>
      </c>
      <c r="F15" s="638"/>
      <c r="G15" s="639"/>
      <c r="H15" s="640" t="s">
        <v>447</v>
      </c>
      <c r="I15" s="641" t="s">
        <v>448</v>
      </c>
      <c r="J15" s="641" t="s">
        <v>449</v>
      </c>
      <c r="K15" s="646" t="s">
        <v>450</v>
      </c>
      <c r="L15" s="648" t="s">
        <v>425</v>
      </c>
      <c r="M15" s="640" t="s">
        <v>447</v>
      </c>
      <c r="N15" s="641" t="s">
        <v>448</v>
      </c>
      <c r="O15" s="641" t="s">
        <v>449</v>
      </c>
      <c r="P15" s="646" t="s">
        <v>451</v>
      </c>
      <c r="Q15" s="641" t="s">
        <v>452</v>
      </c>
      <c r="R15" s="641" t="s">
        <v>453</v>
      </c>
      <c r="S15" s="642" t="s">
        <v>425</v>
      </c>
    </row>
    <row r="16" spans="1:19" ht="87" customHeight="1">
      <c r="A16" s="630"/>
      <c r="B16" s="433" t="s">
        <v>454</v>
      </c>
      <c r="C16" s="434" t="s">
        <v>455</v>
      </c>
      <c r="D16" s="434" t="s">
        <v>456</v>
      </c>
      <c r="E16" s="386" t="s">
        <v>454</v>
      </c>
      <c r="F16" s="434" t="s">
        <v>455</v>
      </c>
      <c r="G16" s="387" t="s">
        <v>457</v>
      </c>
      <c r="H16" s="640"/>
      <c r="I16" s="641"/>
      <c r="J16" s="641"/>
      <c r="K16" s="647"/>
      <c r="L16" s="648"/>
      <c r="M16" s="640"/>
      <c r="N16" s="641"/>
      <c r="O16" s="641"/>
      <c r="P16" s="647"/>
      <c r="Q16" s="641"/>
      <c r="R16" s="641"/>
      <c r="S16" s="643"/>
    </row>
    <row r="17" spans="1:19" ht="10.5" customHeight="1">
      <c r="A17" s="388">
        <v>1</v>
      </c>
      <c r="B17" s="389">
        <v>2</v>
      </c>
      <c r="C17" s="390">
        <v>3</v>
      </c>
      <c r="D17" s="390">
        <v>4</v>
      </c>
      <c r="E17" s="391">
        <v>5</v>
      </c>
      <c r="F17" s="390">
        <v>6</v>
      </c>
      <c r="G17" s="392">
        <v>7</v>
      </c>
      <c r="H17" s="388">
        <v>8</v>
      </c>
      <c r="I17" s="391">
        <v>9</v>
      </c>
      <c r="J17" s="391">
        <v>10</v>
      </c>
      <c r="K17" s="391">
        <v>11</v>
      </c>
      <c r="L17" s="393">
        <v>12</v>
      </c>
      <c r="M17" s="388">
        <v>13</v>
      </c>
      <c r="N17" s="391">
        <v>14</v>
      </c>
      <c r="O17" s="391">
        <v>15</v>
      </c>
      <c r="P17" s="391">
        <v>16</v>
      </c>
      <c r="Q17" s="391">
        <v>17</v>
      </c>
      <c r="R17" s="391">
        <v>18</v>
      </c>
      <c r="S17" s="393">
        <v>19</v>
      </c>
    </row>
    <row r="18" spans="1:19" ht="33" customHeight="1">
      <c r="A18" s="394" t="s">
        <v>458</v>
      </c>
      <c r="B18" s="395">
        <v>2</v>
      </c>
      <c r="C18" s="396">
        <v>2</v>
      </c>
      <c r="D18" s="397">
        <v>2</v>
      </c>
      <c r="E18" s="398">
        <v>2</v>
      </c>
      <c r="F18" s="396">
        <v>1.6</v>
      </c>
      <c r="G18" s="399">
        <v>1.8</v>
      </c>
      <c r="H18" s="395">
        <v>27628</v>
      </c>
      <c r="I18" s="396">
        <v>3302</v>
      </c>
      <c r="J18" s="396"/>
      <c r="K18" s="397"/>
      <c r="L18" s="400">
        <f>SUM(H18:K18)</f>
        <v>30930</v>
      </c>
      <c r="M18" s="395">
        <v>27628</v>
      </c>
      <c r="N18" s="396">
        <v>3302</v>
      </c>
      <c r="O18" s="396"/>
      <c r="P18" s="396"/>
      <c r="Q18" s="398"/>
      <c r="R18" s="398"/>
      <c r="S18" s="400">
        <f>SUM(M18:R18)</f>
        <v>30930</v>
      </c>
    </row>
    <row r="19" spans="1:19" ht="24" customHeight="1">
      <c r="A19" s="401" t="s">
        <v>459</v>
      </c>
      <c r="B19" s="395">
        <v>2</v>
      </c>
      <c r="C19" s="396">
        <v>2</v>
      </c>
      <c r="D19" s="397">
        <v>2</v>
      </c>
      <c r="E19" s="398">
        <v>2</v>
      </c>
      <c r="F19" s="396">
        <v>1.6</v>
      </c>
      <c r="G19" s="399">
        <v>1.8</v>
      </c>
      <c r="H19" s="395">
        <v>27628</v>
      </c>
      <c r="I19" s="396">
        <v>3302</v>
      </c>
      <c r="J19" s="396"/>
      <c r="K19" s="397"/>
      <c r="L19" s="400">
        <f t="shared" ref="L19:L26" si="0">SUM(H19:K19)</f>
        <v>30930</v>
      </c>
      <c r="M19" s="395">
        <v>27628</v>
      </c>
      <c r="N19" s="396">
        <v>3302</v>
      </c>
      <c r="O19" s="396"/>
      <c r="P19" s="396"/>
      <c r="Q19" s="398"/>
      <c r="R19" s="398"/>
      <c r="S19" s="400">
        <f t="shared" ref="S19:S26" si="1">SUM(M19:R19)</f>
        <v>30930</v>
      </c>
    </row>
    <row r="20" spans="1:19" ht="18" customHeight="1">
      <c r="A20" s="394" t="s">
        <v>460</v>
      </c>
      <c r="B20" s="395">
        <v>2</v>
      </c>
      <c r="C20" s="396">
        <v>2</v>
      </c>
      <c r="D20" s="397">
        <v>2</v>
      </c>
      <c r="E20" s="398">
        <v>2</v>
      </c>
      <c r="F20" s="396">
        <v>1.7</v>
      </c>
      <c r="G20" s="399">
        <v>1.8</v>
      </c>
      <c r="H20" s="395">
        <v>18411</v>
      </c>
      <c r="I20" s="396">
        <v>2954</v>
      </c>
      <c r="J20" s="396"/>
      <c r="K20" s="397"/>
      <c r="L20" s="400">
        <f t="shared" si="0"/>
        <v>21365</v>
      </c>
      <c r="M20" s="395">
        <v>18411</v>
      </c>
      <c r="N20" s="396">
        <v>2954</v>
      </c>
      <c r="O20" s="396"/>
      <c r="P20" s="396"/>
      <c r="Q20" s="398"/>
      <c r="R20" s="398"/>
      <c r="S20" s="400">
        <f t="shared" si="1"/>
        <v>21365</v>
      </c>
    </row>
    <row r="21" spans="1:19" ht="33" customHeight="1">
      <c r="A21" s="394" t="s">
        <v>461</v>
      </c>
      <c r="B21" s="395"/>
      <c r="C21" s="396"/>
      <c r="D21" s="397"/>
      <c r="E21" s="398"/>
      <c r="F21" s="396"/>
      <c r="G21" s="399"/>
      <c r="H21" s="395"/>
      <c r="I21" s="396"/>
      <c r="J21" s="396"/>
      <c r="K21" s="397"/>
      <c r="L21" s="400">
        <f t="shared" si="0"/>
        <v>0</v>
      </c>
      <c r="M21" s="395"/>
      <c r="N21" s="396"/>
      <c r="O21" s="396"/>
      <c r="P21" s="396"/>
      <c r="Q21" s="398"/>
      <c r="R21" s="398"/>
      <c r="S21" s="400">
        <f t="shared" si="1"/>
        <v>0</v>
      </c>
    </row>
    <row r="22" spans="1:19" ht="44.25" customHeight="1">
      <c r="A22" s="394" t="s">
        <v>462</v>
      </c>
      <c r="B22" s="395">
        <v>33</v>
      </c>
      <c r="C22" s="396">
        <v>33</v>
      </c>
      <c r="D22" s="397">
        <v>33</v>
      </c>
      <c r="E22" s="398">
        <v>28.7</v>
      </c>
      <c r="F22" s="396">
        <v>33.200000000000003</v>
      </c>
      <c r="G22" s="399">
        <v>32.799999999999997</v>
      </c>
      <c r="H22" s="395">
        <v>256177</v>
      </c>
      <c r="I22" s="396">
        <v>21370</v>
      </c>
      <c r="J22" s="396"/>
      <c r="K22" s="397"/>
      <c r="L22" s="400">
        <f t="shared" si="0"/>
        <v>277547</v>
      </c>
      <c r="M22" s="395">
        <v>221343</v>
      </c>
      <c r="N22" s="396">
        <v>21370</v>
      </c>
      <c r="O22" s="396"/>
      <c r="P22" s="396"/>
      <c r="Q22" s="398"/>
      <c r="R22" s="398"/>
      <c r="S22" s="400">
        <f t="shared" si="1"/>
        <v>242713</v>
      </c>
    </row>
    <row r="23" spans="1:19" ht="18" customHeight="1">
      <c r="A23" s="402" t="s">
        <v>463</v>
      </c>
      <c r="B23" s="395">
        <v>1</v>
      </c>
      <c r="C23" s="396">
        <v>1</v>
      </c>
      <c r="D23" s="397">
        <v>1</v>
      </c>
      <c r="E23" s="398">
        <v>0.3</v>
      </c>
      <c r="F23" s="396">
        <v>0.8</v>
      </c>
      <c r="G23" s="399">
        <v>0.8</v>
      </c>
      <c r="H23" s="395">
        <v>4954</v>
      </c>
      <c r="I23" s="396">
        <v>655</v>
      </c>
      <c r="J23" s="396"/>
      <c r="K23" s="397"/>
      <c r="L23" s="400">
        <f t="shared" si="0"/>
        <v>5609</v>
      </c>
      <c r="M23" s="395">
        <v>4954</v>
      </c>
      <c r="N23" s="396">
        <v>655</v>
      </c>
      <c r="O23" s="396"/>
      <c r="P23" s="396"/>
      <c r="Q23" s="398"/>
      <c r="R23" s="398"/>
      <c r="S23" s="400">
        <f t="shared" si="1"/>
        <v>5609</v>
      </c>
    </row>
    <row r="24" spans="1:19" ht="18" customHeight="1">
      <c r="A24" s="402" t="s">
        <v>464</v>
      </c>
      <c r="B24" s="395">
        <v>1</v>
      </c>
      <c r="C24" s="396">
        <v>1</v>
      </c>
      <c r="D24" s="397">
        <v>1</v>
      </c>
      <c r="E24" s="398"/>
      <c r="F24" s="396"/>
      <c r="G24" s="399"/>
      <c r="H24" s="395"/>
      <c r="I24" s="396"/>
      <c r="J24" s="396"/>
      <c r="K24" s="397"/>
      <c r="L24" s="400">
        <f t="shared" si="0"/>
        <v>0</v>
      </c>
      <c r="M24" s="395"/>
      <c r="N24" s="396"/>
      <c r="O24" s="396"/>
      <c r="P24" s="396"/>
      <c r="Q24" s="398"/>
      <c r="R24" s="398"/>
      <c r="S24" s="400">
        <f t="shared" si="1"/>
        <v>0</v>
      </c>
    </row>
    <row r="25" spans="1:19" ht="18" customHeight="1">
      <c r="A25" s="402" t="s">
        <v>465</v>
      </c>
      <c r="B25" s="395">
        <v>2.5</v>
      </c>
      <c r="C25" s="396">
        <v>2.5</v>
      </c>
      <c r="D25" s="397">
        <v>2.5</v>
      </c>
      <c r="E25" s="398">
        <v>2.2999999999999998</v>
      </c>
      <c r="F25" s="396">
        <v>2.2000000000000002</v>
      </c>
      <c r="G25" s="399">
        <v>2.2999999999999998</v>
      </c>
      <c r="H25" s="395">
        <v>24498</v>
      </c>
      <c r="I25" s="396">
        <v>2551</v>
      </c>
      <c r="J25" s="396"/>
      <c r="K25" s="397"/>
      <c r="L25" s="400">
        <f t="shared" si="0"/>
        <v>27049</v>
      </c>
      <c r="M25" s="395">
        <v>24498</v>
      </c>
      <c r="N25" s="396">
        <v>2551</v>
      </c>
      <c r="O25" s="396"/>
      <c r="P25" s="396"/>
      <c r="Q25" s="398"/>
      <c r="R25" s="398"/>
      <c r="S25" s="400">
        <f t="shared" si="1"/>
        <v>27049</v>
      </c>
    </row>
    <row r="26" spans="1:19" ht="22.5" customHeight="1">
      <c r="A26" s="403" t="s">
        <v>466</v>
      </c>
      <c r="B26" s="404"/>
      <c r="C26" s="405"/>
      <c r="D26" s="406"/>
      <c r="E26" s="407"/>
      <c r="F26" s="405"/>
      <c r="G26" s="408"/>
      <c r="H26" s="404"/>
      <c r="I26" s="405"/>
      <c r="J26" s="405"/>
      <c r="K26" s="406"/>
      <c r="L26" s="400">
        <f t="shared" si="0"/>
        <v>0</v>
      </c>
      <c r="M26" s="404"/>
      <c r="N26" s="405"/>
      <c r="O26" s="405"/>
      <c r="P26" s="405"/>
      <c r="Q26" s="407"/>
      <c r="R26" s="407"/>
      <c r="S26" s="400">
        <f t="shared" si="1"/>
        <v>0</v>
      </c>
    </row>
    <row r="27" spans="1:19" ht="24" customHeight="1">
      <c r="A27" s="409" t="s">
        <v>467</v>
      </c>
      <c r="B27" s="410">
        <f>SUM(B18,B20,B21,B22,B23,B24,B25)</f>
        <v>41.5</v>
      </c>
      <c r="C27" s="411">
        <f t="shared" ref="C27:S27" si="2">SUM(C18,C20,C21,C22,C23,C24,C25)</f>
        <v>41.5</v>
      </c>
      <c r="D27" s="411">
        <f t="shared" si="2"/>
        <v>41.5</v>
      </c>
      <c r="E27" s="411">
        <f t="shared" si="2"/>
        <v>35.299999999999997</v>
      </c>
      <c r="F27" s="411">
        <f t="shared" si="2"/>
        <v>39.5</v>
      </c>
      <c r="G27" s="412">
        <f t="shared" si="2"/>
        <v>39.499999999999993</v>
      </c>
      <c r="H27" s="410">
        <f t="shared" si="2"/>
        <v>331668</v>
      </c>
      <c r="I27" s="411">
        <f t="shared" si="2"/>
        <v>30832</v>
      </c>
      <c r="J27" s="411">
        <f t="shared" si="2"/>
        <v>0</v>
      </c>
      <c r="K27" s="411">
        <f t="shared" si="2"/>
        <v>0</v>
      </c>
      <c r="L27" s="412">
        <f t="shared" si="2"/>
        <v>362500</v>
      </c>
      <c r="M27" s="410">
        <f t="shared" si="2"/>
        <v>296834</v>
      </c>
      <c r="N27" s="411">
        <f t="shared" si="2"/>
        <v>30832</v>
      </c>
      <c r="O27" s="411">
        <f t="shared" si="2"/>
        <v>0</v>
      </c>
      <c r="P27" s="411">
        <f t="shared" si="2"/>
        <v>0</v>
      </c>
      <c r="Q27" s="411">
        <f t="shared" si="2"/>
        <v>0</v>
      </c>
      <c r="R27" s="411">
        <f t="shared" si="2"/>
        <v>0</v>
      </c>
      <c r="S27" s="412">
        <f t="shared" si="2"/>
        <v>327666</v>
      </c>
    </row>
    <row r="28" spans="1:19" ht="26.25" customHeight="1" thickBot="1">
      <c r="A28" s="413" t="s">
        <v>459</v>
      </c>
      <c r="B28" s="414">
        <f>SUM(B19,B20,B21,B22)</f>
        <v>37</v>
      </c>
      <c r="C28" s="415">
        <f>SUM(C19,C20,C21,C22)</f>
        <v>37</v>
      </c>
      <c r="D28" s="415">
        <f t="shared" ref="D28:S28" si="3">SUM(D19,D20,D21,D22)</f>
        <v>37</v>
      </c>
      <c r="E28" s="415">
        <f t="shared" si="3"/>
        <v>32.700000000000003</v>
      </c>
      <c r="F28" s="415">
        <f t="shared" si="3"/>
        <v>36.5</v>
      </c>
      <c r="G28" s="416">
        <f t="shared" si="3"/>
        <v>36.4</v>
      </c>
      <c r="H28" s="414">
        <f t="shared" si="3"/>
        <v>302216</v>
      </c>
      <c r="I28" s="415">
        <f t="shared" si="3"/>
        <v>27626</v>
      </c>
      <c r="J28" s="415">
        <f t="shared" si="3"/>
        <v>0</v>
      </c>
      <c r="K28" s="415">
        <f t="shared" si="3"/>
        <v>0</v>
      </c>
      <c r="L28" s="416">
        <f t="shared" si="3"/>
        <v>329842</v>
      </c>
      <c r="M28" s="414">
        <f t="shared" si="3"/>
        <v>267382</v>
      </c>
      <c r="N28" s="415">
        <f t="shared" si="3"/>
        <v>27626</v>
      </c>
      <c r="O28" s="415">
        <f t="shared" si="3"/>
        <v>0</v>
      </c>
      <c r="P28" s="415">
        <f t="shared" si="3"/>
        <v>0</v>
      </c>
      <c r="Q28" s="415">
        <f t="shared" si="3"/>
        <v>0</v>
      </c>
      <c r="R28" s="415">
        <f t="shared" si="3"/>
        <v>0</v>
      </c>
      <c r="S28" s="416">
        <f t="shared" si="3"/>
        <v>295008</v>
      </c>
    </row>
    <row r="29" spans="1:19" ht="10.5" customHeight="1">
      <c r="A29" s="417" t="s">
        <v>468</v>
      </c>
      <c r="B29" s="417"/>
      <c r="C29" s="417"/>
      <c r="D29" s="363"/>
      <c r="E29" s="363"/>
      <c r="F29" s="363"/>
      <c r="G29" s="363"/>
      <c r="H29" s="363"/>
      <c r="I29" s="363"/>
      <c r="J29" s="363"/>
      <c r="K29" s="363"/>
    </row>
    <row r="30" spans="1:19" ht="15.75" customHeight="1">
      <c r="A30" s="418" t="s">
        <v>348</v>
      </c>
      <c r="B30" s="418"/>
      <c r="C30" s="418"/>
      <c r="E30" s="419"/>
      <c r="F30" s="419"/>
      <c r="G30" s="419"/>
      <c r="H30" s="419"/>
      <c r="I30" s="419"/>
      <c r="J30" s="418"/>
      <c r="K30" s="418"/>
      <c r="L30" s="644" t="s">
        <v>229</v>
      </c>
      <c r="M30" s="644"/>
      <c r="N30" s="644"/>
      <c r="O30" s="644"/>
      <c r="P30" s="644"/>
    </row>
    <row r="31" spans="1:19" ht="9" customHeight="1">
      <c r="A31" s="616"/>
      <c r="B31" s="616"/>
      <c r="C31" s="431"/>
      <c r="G31" s="645" t="s">
        <v>231</v>
      </c>
      <c r="H31" s="645"/>
      <c r="I31" s="417"/>
      <c r="J31" s="417"/>
      <c r="K31" s="417"/>
      <c r="L31" s="417"/>
      <c r="M31" s="420" t="s">
        <v>232</v>
      </c>
      <c r="N31" s="420"/>
      <c r="O31" s="431"/>
    </row>
    <row r="32" spans="1:19" ht="9" customHeight="1">
      <c r="A32" s="431"/>
      <c r="B32" s="431"/>
      <c r="C32" s="431"/>
      <c r="H32" s="431"/>
      <c r="K32" s="363"/>
      <c r="L32" s="363"/>
      <c r="M32" s="431"/>
      <c r="N32" s="431"/>
      <c r="O32" s="431"/>
    </row>
    <row r="33" spans="1:16" s="355" customFormat="1" ht="16.5" customHeight="1">
      <c r="A33" s="418" t="s">
        <v>351</v>
      </c>
      <c r="B33" s="418"/>
      <c r="C33" s="418"/>
      <c r="D33" s="354"/>
      <c r="E33" s="419"/>
      <c r="F33" s="419"/>
      <c r="G33" s="419"/>
      <c r="H33" s="419"/>
      <c r="I33" s="419"/>
      <c r="J33" s="418"/>
      <c r="K33" s="418"/>
      <c r="L33" s="644" t="s">
        <v>234</v>
      </c>
      <c r="M33" s="644"/>
      <c r="N33" s="644"/>
      <c r="O33" s="644"/>
      <c r="P33" s="644"/>
    </row>
    <row r="34" spans="1:16" s="355" customFormat="1" ht="9.75" customHeight="1">
      <c r="A34" s="616"/>
      <c r="B34" s="616"/>
      <c r="C34" s="431"/>
      <c r="D34" s="354"/>
      <c r="E34" s="354"/>
      <c r="F34" s="354"/>
      <c r="G34" s="645" t="s">
        <v>231</v>
      </c>
      <c r="H34" s="645"/>
      <c r="I34" s="417"/>
      <c r="J34" s="417"/>
      <c r="K34" s="417"/>
      <c r="L34" s="417"/>
      <c r="M34" s="420" t="s">
        <v>232</v>
      </c>
      <c r="N34" s="420"/>
      <c r="O34" s="431"/>
      <c r="P34" s="354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W9" sqref="W9"/>
    </sheetView>
  </sheetViews>
  <sheetFormatPr defaultRowHeight="12"/>
  <cols>
    <col min="1" max="1" width="23.42578125" style="354" customWidth="1"/>
    <col min="2" max="2" width="7.85546875" style="354" customWidth="1"/>
    <col min="3" max="4" width="8.140625" style="354" customWidth="1"/>
    <col min="5" max="5" width="7.5703125" style="354" customWidth="1"/>
    <col min="6" max="7" width="7.42578125" style="354" customWidth="1"/>
    <col min="8" max="8" width="8.42578125" style="354" customWidth="1"/>
    <col min="9" max="9" width="8.140625" style="354" customWidth="1"/>
    <col min="10" max="10" width="6" style="354" customWidth="1"/>
    <col min="11" max="12" width="8.140625" style="354" customWidth="1"/>
    <col min="13" max="13" width="8.28515625" style="354" customWidth="1"/>
    <col min="14" max="14" width="9.140625" style="354"/>
    <col min="15" max="15" width="6" style="354" customWidth="1"/>
    <col min="16" max="16" width="7.5703125" style="354" customWidth="1"/>
    <col min="17" max="17" width="5.140625" style="354" customWidth="1"/>
    <col min="18" max="18" width="5.28515625" style="354" customWidth="1"/>
    <col min="19" max="19" width="8" style="354" customWidth="1"/>
    <col min="20" max="16384" width="9.140625" style="355"/>
  </cols>
  <sheetData>
    <row r="1" spans="1:19" ht="12.75" customHeight="1">
      <c r="O1" s="617" t="s">
        <v>432</v>
      </c>
      <c r="P1" s="617"/>
      <c r="Q1" s="617"/>
      <c r="R1" s="617"/>
      <c r="S1" s="617"/>
    </row>
    <row r="2" spans="1:19" ht="29.25" customHeight="1">
      <c r="B2" s="618" t="s">
        <v>301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356"/>
      <c r="O2" s="617"/>
      <c r="P2" s="617"/>
      <c r="Q2" s="617"/>
      <c r="R2" s="617"/>
      <c r="S2" s="617"/>
    </row>
    <row r="3" spans="1:19" ht="12" customHeight="1">
      <c r="H3" s="354" t="s">
        <v>433</v>
      </c>
      <c r="I3" s="357"/>
      <c r="J3" s="357"/>
      <c r="K3" s="357"/>
      <c r="L3" s="357"/>
      <c r="M3" s="357"/>
      <c r="N3" s="358"/>
      <c r="O3" s="358"/>
      <c r="P3" s="358"/>
      <c r="Q3" s="358"/>
      <c r="R3" s="358"/>
      <c r="S3" s="358"/>
    </row>
    <row r="4" spans="1:19" ht="0.75" hidden="1" customHeight="1">
      <c r="I4" s="357"/>
      <c r="J4" s="357"/>
      <c r="K4" s="357"/>
      <c r="L4" s="357"/>
      <c r="M4" s="357"/>
      <c r="N4" s="358"/>
      <c r="O4" s="358"/>
      <c r="P4" s="358"/>
      <c r="Q4" s="358"/>
      <c r="R4" s="358"/>
      <c r="S4" s="358"/>
    </row>
    <row r="5" spans="1:19" ht="16.5" customHeight="1">
      <c r="A5" s="619" t="s">
        <v>434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19" ht="12" customHeight="1">
      <c r="A6" s="359"/>
      <c r="B6" s="359"/>
      <c r="C6" s="359"/>
      <c r="D6" s="620" t="s">
        <v>435</v>
      </c>
      <c r="E6" s="620"/>
      <c r="F6" s="620"/>
      <c r="G6" s="620"/>
      <c r="H6" s="620"/>
      <c r="I6" s="620"/>
      <c r="J6" s="620"/>
      <c r="K6" s="620"/>
      <c r="L6" s="620"/>
      <c r="M6" s="360"/>
      <c r="N6" s="359"/>
      <c r="O6" s="359"/>
      <c r="P6" s="359"/>
      <c r="Q6" s="359"/>
      <c r="R6" s="359"/>
      <c r="S6" s="359"/>
    </row>
    <row r="7" spans="1:19" ht="8.25" customHeight="1">
      <c r="A7" s="359"/>
      <c r="B7" s="359"/>
      <c r="C7" s="359"/>
      <c r="D7" s="359"/>
      <c r="E7" s="621" t="s">
        <v>436</v>
      </c>
      <c r="F7" s="621"/>
      <c r="G7" s="621"/>
      <c r="H7" s="621"/>
      <c r="I7" s="621"/>
      <c r="J7" s="621"/>
      <c r="K7" s="621"/>
      <c r="L7" s="621"/>
      <c r="M7" s="360"/>
      <c r="N7" s="359"/>
      <c r="O7" s="359"/>
      <c r="P7" s="359"/>
      <c r="Q7" s="359"/>
      <c r="R7" s="359"/>
      <c r="S7" s="359"/>
    </row>
    <row r="8" spans="1:19" ht="10.5" customHeight="1">
      <c r="A8" s="361"/>
      <c r="B8" s="435"/>
      <c r="C8" s="435"/>
      <c r="D8" s="435"/>
      <c r="E8" s="435"/>
      <c r="F8" s="435"/>
      <c r="G8" s="435"/>
      <c r="H8" s="363"/>
      <c r="I8" s="363"/>
      <c r="J8" s="616"/>
      <c r="K8" s="616"/>
      <c r="N8" s="359"/>
      <c r="O8" s="359"/>
      <c r="P8" s="359"/>
      <c r="Q8" s="359"/>
      <c r="R8" s="359"/>
      <c r="S8" s="359"/>
    </row>
    <row r="9" spans="1:19" ht="14.25" customHeight="1">
      <c r="A9" s="365"/>
      <c r="B9" s="366"/>
      <c r="C9" s="366"/>
      <c r="D9" s="367"/>
      <c r="E9" s="435"/>
      <c r="F9" s="435"/>
      <c r="G9" s="435"/>
      <c r="H9" s="363"/>
      <c r="I9" s="438" t="s">
        <v>437</v>
      </c>
      <c r="J9" s="622" t="s">
        <v>438</v>
      </c>
      <c r="K9" s="622"/>
      <c r="L9" s="622"/>
      <c r="M9" s="622"/>
      <c r="N9" s="622"/>
      <c r="O9" s="622"/>
      <c r="P9" s="616"/>
      <c r="Q9" s="616"/>
      <c r="R9" s="623">
        <v>5</v>
      </c>
      <c r="S9" s="624"/>
    </row>
    <row r="10" spans="1:19" ht="9" customHeight="1">
      <c r="A10" s="365"/>
      <c r="B10" s="370"/>
      <c r="C10" s="370"/>
      <c r="D10" s="370"/>
      <c r="E10" s="371"/>
      <c r="F10" s="371"/>
      <c r="G10" s="371"/>
      <c r="H10" s="363"/>
      <c r="I10" s="625"/>
      <c r="J10" s="625"/>
      <c r="K10" s="625"/>
      <c r="L10" s="625"/>
      <c r="M10" s="625"/>
      <c r="N10" s="625"/>
      <c r="O10" s="625"/>
      <c r="Q10" s="372"/>
      <c r="R10" s="372"/>
      <c r="S10" s="372"/>
    </row>
    <row r="11" spans="1:19" ht="14.25" customHeight="1">
      <c r="A11" s="365"/>
      <c r="B11" s="370"/>
      <c r="C11" s="370"/>
      <c r="D11" s="370"/>
      <c r="E11" s="371"/>
      <c r="F11" s="371"/>
      <c r="G11" s="371"/>
      <c r="H11" s="626" t="s">
        <v>473</v>
      </c>
      <c r="I11" s="626"/>
      <c r="J11" s="626"/>
      <c r="K11" s="626"/>
      <c r="L11" s="626"/>
      <c r="M11" s="626"/>
      <c r="N11" s="626"/>
      <c r="O11" s="626"/>
      <c r="Q11" s="372"/>
      <c r="R11" s="623" t="s">
        <v>474</v>
      </c>
      <c r="S11" s="624"/>
    </row>
    <row r="12" spans="1:19" ht="18" customHeight="1">
      <c r="A12" s="373"/>
      <c r="B12" s="370"/>
      <c r="C12" s="374" t="s">
        <v>440</v>
      </c>
      <c r="D12" s="374"/>
      <c r="E12" s="375"/>
      <c r="F12" s="375"/>
      <c r="G12" s="376"/>
      <c r="H12" s="625"/>
      <c r="I12" s="625"/>
      <c r="J12" s="625"/>
      <c r="K12" s="625"/>
      <c r="L12" s="625"/>
      <c r="M12" s="625"/>
      <c r="N12" s="625"/>
      <c r="O12" s="627"/>
      <c r="P12" s="377">
        <v>10</v>
      </c>
      <c r="Q12" s="425">
        <v>7</v>
      </c>
      <c r="R12" s="426">
        <v>1</v>
      </c>
      <c r="S12" s="426">
        <v>2</v>
      </c>
    </row>
    <row r="13" spans="1:19" ht="13.5" customHeight="1" thickBot="1">
      <c r="A13" s="380"/>
      <c r="B13" s="370"/>
      <c r="C13" s="370"/>
      <c r="D13" s="370"/>
      <c r="E13" s="381"/>
      <c r="F13" s="381"/>
      <c r="G13" s="381"/>
      <c r="H13" s="382"/>
      <c r="I13" s="382"/>
      <c r="J13" s="382"/>
      <c r="K13" s="382"/>
      <c r="L13" s="382"/>
      <c r="M13" s="382"/>
      <c r="N13" s="382"/>
      <c r="O13" s="382"/>
      <c r="P13" s="383"/>
      <c r="Q13" s="383"/>
      <c r="R13" s="383"/>
      <c r="S13" s="383"/>
    </row>
    <row r="14" spans="1:19" ht="16.5" customHeight="1">
      <c r="A14" s="628" t="s">
        <v>441</v>
      </c>
      <c r="B14" s="631" t="s">
        <v>442</v>
      </c>
      <c r="C14" s="632"/>
      <c r="D14" s="632"/>
      <c r="E14" s="632"/>
      <c r="F14" s="632"/>
      <c r="G14" s="633"/>
      <c r="H14" s="634" t="s">
        <v>443</v>
      </c>
      <c r="I14" s="635"/>
      <c r="J14" s="635"/>
      <c r="K14" s="635"/>
      <c r="L14" s="636"/>
      <c r="M14" s="634" t="s">
        <v>444</v>
      </c>
      <c r="N14" s="635"/>
      <c r="O14" s="635"/>
      <c r="P14" s="635"/>
      <c r="Q14" s="635"/>
      <c r="R14" s="635"/>
      <c r="S14" s="636"/>
    </row>
    <row r="15" spans="1:19" ht="13.5" customHeight="1">
      <c r="A15" s="629"/>
      <c r="B15" s="637" t="s">
        <v>445</v>
      </c>
      <c r="C15" s="638"/>
      <c r="D15" s="638"/>
      <c r="E15" s="638" t="s">
        <v>446</v>
      </c>
      <c r="F15" s="638"/>
      <c r="G15" s="639"/>
      <c r="H15" s="640" t="s">
        <v>447</v>
      </c>
      <c r="I15" s="641" t="s">
        <v>448</v>
      </c>
      <c r="J15" s="641" t="s">
        <v>449</v>
      </c>
      <c r="K15" s="646" t="s">
        <v>450</v>
      </c>
      <c r="L15" s="648" t="s">
        <v>425</v>
      </c>
      <c r="M15" s="640" t="s">
        <v>447</v>
      </c>
      <c r="N15" s="641" t="s">
        <v>448</v>
      </c>
      <c r="O15" s="641" t="s">
        <v>449</v>
      </c>
      <c r="P15" s="646" t="s">
        <v>451</v>
      </c>
      <c r="Q15" s="641" t="s">
        <v>452</v>
      </c>
      <c r="R15" s="641" t="s">
        <v>453</v>
      </c>
      <c r="S15" s="642" t="s">
        <v>425</v>
      </c>
    </row>
    <row r="16" spans="1:19" ht="87" customHeight="1">
      <c r="A16" s="630"/>
      <c r="B16" s="437" t="s">
        <v>454</v>
      </c>
      <c r="C16" s="436" t="s">
        <v>455</v>
      </c>
      <c r="D16" s="436" t="s">
        <v>456</v>
      </c>
      <c r="E16" s="386" t="s">
        <v>454</v>
      </c>
      <c r="F16" s="436" t="s">
        <v>455</v>
      </c>
      <c r="G16" s="387" t="s">
        <v>457</v>
      </c>
      <c r="H16" s="640"/>
      <c r="I16" s="641"/>
      <c r="J16" s="641"/>
      <c r="K16" s="647"/>
      <c r="L16" s="648"/>
      <c r="M16" s="640"/>
      <c r="N16" s="641"/>
      <c r="O16" s="641"/>
      <c r="P16" s="647"/>
      <c r="Q16" s="641"/>
      <c r="R16" s="641"/>
      <c r="S16" s="643"/>
    </row>
    <row r="17" spans="1:19" ht="10.5" customHeight="1">
      <c r="A17" s="388">
        <v>1</v>
      </c>
      <c r="B17" s="389">
        <v>2</v>
      </c>
      <c r="C17" s="390">
        <v>3</v>
      </c>
      <c r="D17" s="390">
        <v>4</v>
      </c>
      <c r="E17" s="391">
        <v>5</v>
      </c>
      <c r="F17" s="390">
        <v>6</v>
      </c>
      <c r="G17" s="392">
        <v>7</v>
      </c>
      <c r="H17" s="388">
        <v>8</v>
      </c>
      <c r="I17" s="391">
        <v>9</v>
      </c>
      <c r="J17" s="391">
        <v>10</v>
      </c>
      <c r="K17" s="391">
        <v>11</v>
      </c>
      <c r="L17" s="393">
        <v>12</v>
      </c>
      <c r="M17" s="388">
        <v>13</v>
      </c>
      <c r="N17" s="391">
        <v>14</v>
      </c>
      <c r="O17" s="391">
        <v>15</v>
      </c>
      <c r="P17" s="391">
        <v>16</v>
      </c>
      <c r="Q17" s="391">
        <v>17</v>
      </c>
      <c r="R17" s="391">
        <v>18</v>
      </c>
      <c r="S17" s="393">
        <v>19</v>
      </c>
    </row>
    <row r="18" spans="1:19" ht="33" customHeight="1">
      <c r="A18" s="394" t="s">
        <v>458</v>
      </c>
      <c r="B18" s="395">
        <v>2</v>
      </c>
      <c r="C18" s="396">
        <v>2</v>
      </c>
      <c r="D18" s="397">
        <v>2</v>
      </c>
      <c r="E18" s="398">
        <v>2</v>
      </c>
      <c r="F18" s="396">
        <v>2</v>
      </c>
      <c r="G18" s="399">
        <v>2</v>
      </c>
      <c r="H18" s="395">
        <v>27628</v>
      </c>
      <c r="I18" s="396">
        <v>3302</v>
      </c>
      <c r="J18" s="396"/>
      <c r="K18" s="397"/>
      <c r="L18" s="400">
        <f>SUM(H18:K18)</f>
        <v>30930</v>
      </c>
      <c r="M18" s="395">
        <v>27628</v>
      </c>
      <c r="N18" s="396">
        <v>3302</v>
      </c>
      <c r="O18" s="396"/>
      <c r="P18" s="396"/>
      <c r="Q18" s="398"/>
      <c r="R18" s="398"/>
      <c r="S18" s="400">
        <f>SUM(M18:R18)</f>
        <v>30930</v>
      </c>
    </row>
    <row r="19" spans="1:19" ht="24" customHeight="1">
      <c r="A19" s="401" t="s">
        <v>459</v>
      </c>
      <c r="B19" s="395">
        <v>2</v>
      </c>
      <c r="C19" s="396">
        <v>2</v>
      </c>
      <c r="D19" s="397">
        <v>2</v>
      </c>
      <c r="E19" s="398">
        <v>2</v>
      </c>
      <c r="F19" s="396">
        <v>2</v>
      </c>
      <c r="G19" s="399">
        <v>2</v>
      </c>
      <c r="H19" s="395">
        <v>27628</v>
      </c>
      <c r="I19" s="396">
        <v>3302</v>
      </c>
      <c r="J19" s="396"/>
      <c r="K19" s="397"/>
      <c r="L19" s="400">
        <f t="shared" ref="L19:L26" si="0">SUM(H19:K19)</f>
        <v>30930</v>
      </c>
      <c r="M19" s="395">
        <v>27628</v>
      </c>
      <c r="N19" s="396">
        <v>3302</v>
      </c>
      <c r="O19" s="396"/>
      <c r="P19" s="396"/>
      <c r="Q19" s="398"/>
      <c r="R19" s="398"/>
      <c r="S19" s="400">
        <f t="shared" ref="S19:S26" si="1">SUM(M19:R19)</f>
        <v>30930</v>
      </c>
    </row>
    <row r="20" spans="1:19" ht="18" customHeight="1">
      <c r="A20" s="394" t="s">
        <v>460</v>
      </c>
      <c r="B20" s="395">
        <v>15</v>
      </c>
      <c r="C20" s="396">
        <v>15</v>
      </c>
      <c r="D20" s="397">
        <v>15</v>
      </c>
      <c r="E20" s="398">
        <v>13.5</v>
      </c>
      <c r="F20" s="396">
        <v>13</v>
      </c>
      <c r="G20" s="399">
        <v>13.5</v>
      </c>
      <c r="H20" s="395">
        <v>151800</v>
      </c>
      <c r="I20" s="396">
        <v>15070</v>
      </c>
      <c r="J20" s="396"/>
      <c r="K20" s="397"/>
      <c r="L20" s="400">
        <f t="shared" si="0"/>
        <v>166870</v>
      </c>
      <c r="M20" s="395">
        <v>132344</v>
      </c>
      <c r="N20" s="396">
        <v>15070</v>
      </c>
      <c r="O20" s="396"/>
      <c r="P20" s="396"/>
      <c r="Q20" s="398"/>
      <c r="R20" s="398"/>
      <c r="S20" s="400">
        <f t="shared" si="1"/>
        <v>147414</v>
      </c>
    </row>
    <row r="21" spans="1:19" ht="33" customHeight="1">
      <c r="A21" s="394" t="s">
        <v>461</v>
      </c>
      <c r="B21" s="395">
        <v>4</v>
      </c>
      <c r="C21" s="396">
        <v>4</v>
      </c>
      <c r="D21" s="397">
        <v>4</v>
      </c>
      <c r="E21" s="398">
        <v>4</v>
      </c>
      <c r="F21" s="396">
        <v>4</v>
      </c>
      <c r="G21" s="399">
        <v>4</v>
      </c>
      <c r="H21" s="395">
        <v>49098</v>
      </c>
      <c r="I21" s="396">
        <v>5497</v>
      </c>
      <c r="J21" s="396"/>
      <c r="K21" s="397"/>
      <c r="L21" s="400">
        <f t="shared" si="0"/>
        <v>54595</v>
      </c>
      <c r="M21" s="395">
        <v>49098</v>
      </c>
      <c r="N21" s="396">
        <v>5497</v>
      </c>
      <c r="O21" s="396"/>
      <c r="P21" s="396"/>
      <c r="Q21" s="398"/>
      <c r="R21" s="398"/>
      <c r="S21" s="400">
        <f t="shared" si="1"/>
        <v>54595</v>
      </c>
    </row>
    <row r="22" spans="1:19" ht="44.25" customHeight="1">
      <c r="A22" s="394" t="s">
        <v>462</v>
      </c>
      <c r="B22" s="395">
        <v>33</v>
      </c>
      <c r="C22" s="396">
        <v>33</v>
      </c>
      <c r="D22" s="397">
        <v>33</v>
      </c>
      <c r="E22" s="398">
        <v>28.7</v>
      </c>
      <c r="F22" s="396">
        <v>37.799999999999997</v>
      </c>
      <c r="G22" s="399">
        <v>36.200000000000003</v>
      </c>
      <c r="H22" s="395">
        <v>256177</v>
      </c>
      <c r="I22" s="396">
        <v>21370</v>
      </c>
      <c r="J22" s="396">
        <v>12090</v>
      </c>
      <c r="K22" s="397"/>
      <c r="L22" s="400">
        <f t="shared" si="0"/>
        <v>289637</v>
      </c>
      <c r="M22" s="395">
        <v>221343</v>
      </c>
      <c r="N22" s="396">
        <v>21370</v>
      </c>
      <c r="O22" s="396">
        <v>12090</v>
      </c>
      <c r="P22" s="396"/>
      <c r="Q22" s="398"/>
      <c r="R22" s="398"/>
      <c r="S22" s="400">
        <f t="shared" si="1"/>
        <v>254803</v>
      </c>
    </row>
    <row r="23" spans="1:19" ht="18" customHeight="1">
      <c r="A23" s="402" t="s">
        <v>463</v>
      </c>
      <c r="B23" s="395">
        <v>2</v>
      </c>
      <c r="C23" s="396">
        <v>2</v>
      </c>
      <c r="D23" s="397">
        <v>2</v>
      </c>
      <c r="E23" s="398">
        <v>1.3</v>
      </c>
      <c r="F23" s="396">
        <v>2</v>
      </c>
      <c r="G23" s="399">
        <v>2</v>
      </c>
      <c r="H23" s="395">
        <v>12218</v>
      </c>
      <c r="I23" s="396">
        <v>1616</v>
      </c>
      <c r="J23" s="396"/>
      <c r="K23" s="397"/>
      <c r="L23" s="400">
        <f t="shared" si="0"/>
        <v>13834</v>
      </c>
      <c r="M23" s="395">
        <v>12218</v>
      </c>
      <c r="N23" s="396">
        <v>1616</v>
      </c>
      <c r="O23" s="396"/>
      <c r="P23" s="396"/>
      <c r="Q23" s="398"/>
      <c r="R23" s="398"/>
      <c r="S23" s="400">
        <f t="shared" si="1"/>
        <v>13834</v>
      </c>
    </row>
    <row r="24" spans="1:19" ht="18" customHeight="1">
      <c r="A24" s="402" t="s">
        <v>464</v>
      </c>
      <c r="B24" s="395">
        <v>3</v>
      </c>
      <c r="C24" s="396">
        <v>3</v>
      </c>
      <c r="D24" s="397">
        <v>3</v>
      </c>
      <c r="E24" s="398">
        <v>1</v>
      </c>
      <c r="F24" s="396">
        <v>1.5</v>
      </c>
      <c r="G24" s="399">
        <v>1.5</v>
      </c>
      <c r="H24" s="395">
        <v>22170</v>
      </c>
      <c r="I24" s="396">
        <v>1020</v>
      </c>
      <c r="J24" s="396">
        <v>670</v>
      </c>
      <c r="K24" s="397"/>
      <c r="L24" s="400">
        <f t="shared" si="0"/>
        <v>23860</v>
      </c>
      <c r="M24" s="395">
        <v>18170</v>
      </c>
      <c r="N24" s="396">
        <v>1020</v>
      </c>
      <c r="O24" s="396">
        <v>670</v>
      </c>
      <c r="P24" s="396"/>
      <c r="Q24" s="398"/>
      <c r="R24" s="398"/>
      <c r="S24" s="400">
        <f t="shared" si="1"/>
        <v>19860</v>
      </c>
    </row>
    <row r="25" spans="1:19" ht="18" customHeight="1">
      <c r="A25" s="402" t="s">
        <v>465</v>
      </c>
      <c r="B25" s="395">
        <v>3</v>
      </c>
      <c r="C25" s="396">
        <v>3</v>
      </c>
      <c r="D25" s="397">
        <v>3</v>
      </c>
      <c r="E25" s="398">
        <v>2.8</v>
      </c>
      <c r="F25" s="396">
        <v>3</v>
      </c>
      <c r="G25" s="399">
        <v>3</v>
      </c>
      <c r="H25" s="395">
        <v>26583</v>
      </c>
      <c r="I25" s="396">
        <v>2551</v>
      </c>
      <c r="J25" s="396">
        <v>670</v>
      </c>
      <c r="K25" s="397"/>
      <c r="L25" s="400">
        <f t="shared" si="0"/>
        <v>29804</v>
      </c>
      <c r="M25" s="395">
        <v>26583</v>
      </c>
      <c r="N25" s="396">
        <v>2551</v>
      </c>
      <c r="O25" s="396">
        <v>670</v>
      </c>
      <c r="P25" s="396"/>
      <c r="Q25" s="398"/>
      <c r="R25" s="398"/>
      <c r="S25" s="400">
        <f t="shared" si="1"/>
        <v>29804</v>
      </c>
    </row>
    <row r="26" spans="1:19" ht="22.5" customHeight="1">
      <c r="A26" s="403" t="s">
        <v>466</v>
      </c>
      <c r="B26" s="404">
        <v>0.5</v>
      </c>
      <c r="C26" s="405">
        <v>0.5</v>
      </c>
      <c r="D26" s="406">
        <v>0.5</v>
      </c>
      <c r="E26" s="407">
        <v>0.5</v>
      </c>
      <c r="F26" s="405">
        <v>0.5</v>
      </c>
      <c r="G26" s="408">
        <v>0.5</v>
      </c>
      <c r="H26" s="404">
        <v>2085</v>
      </c>
      <c r="I26" s="405"/>
      <c r="J26" s="405"/>
      <c r="K26" s="406"/>
      <c r="L26" s="400">
        <f t="shared" si="0"/>
        <v>2085</v>
      </c>
      <c r="M26" s="404">
        <v>2085</v>
      </c>
      <c r="N26" s="405"/>
      <c r="O26" s="405"/>
      <c r="P26" s="405"/>
      <c r="Q26" s="407"/>
      <c r="R26" s="407"/>
      <c r="S26" s="400">
        <f t="shared" si="1"/>
        <v>2085</v>
      </c>
    </row>
    <row r="27" spans="1:19" ht="24" customHeight="1">
      <c r="A27" s="409" t="s">
        <v>467</v>
      </c>
      <c r="B27" s="410">
        <f>SUM(B18,B20,B21,B22,B23,B24,B25)</f>
        <v>62</v>
      </c>
      <c r="C27" s="411">
        <f t="shared" ref="C27:S27" si="2">SUM(C18,C20,C21,C22,C23,C24,C25)</f>
        <v>62</v>
      </c>
      <c r="D27" s="411">
        <f t="shared" si="2"/>
        <v>62</v>
      </c>
      <c r="E27" s="411">
        <f t="shared" si="2"/>
        <v>53.3</v>
      </c>
      <c r="F27" s="411">
        <f t="shared" si="2"/>
        <v>63.3</v>
      </c>
      <c r="G27" s="412">
        <f t="shared" si="2"/>
        <v>62.2</v>
      </c>
      <c r="H27" s="410">
        <f t="shared" si="2"/>
        <v>545674</v>
      </c>
      <c r="I27" s="411">
        <f t="shared" si="2"/>
        <v>50426</v>
      </c>
      <c r="J27" s="411">
        <f t="shared" si="2"/>
        <v>13430</v>
      </c>
      <c r="K27" s="411">
        <f t="shared" si="2"/>
        <v>0</v>
      </c>
      <c r="L27" s="412">
        <f t="shared" si="2"/>
        <v>609530</v>
      </c>
      <c r="M27" s="410">
        <f t="shared" si="2"/>
        <v>487384</v>
      </c>
      <c r="N27" s="411">
        <f t="shared" si="2"/>
        <v>50426</v>
      </c>
      <c r="O27" s="411">
        <f t="shared" si="2"/>
        <v>13430</v>
      </c>
      <c r="P27" s="411">
        <f t="shared" si="2"/>
        <v>0</v>
      </c>
      <c r="Q27" s="411">
        <f t="shared" si="2"/>
        <v>0</v>
      </c>
      <c r="R27" s="411">
        <f t="shared" si="2"/>
        <v>0</v>
      </c>
      <c r="S27" s="412">
        <f t="shared" si="2"/>
        <v>551240</v>
      </c>
    </row>
    <row r="28" spans="1:19" ht="26.25" customHeight="1" thickBot="1">
      <c r="A28" s="413" t="s">
        <v>459</v>
      </c>
      <c r="B28" s="414">
        <f>SUM(B19,B20,B21,B22)</f>
        <v>54</v>
      </c>
      <c r="C28" s="415">
        <f>SUM(C19,C20,C21,C22)</f>
        <v>54</v>
      </c>
      <c r="D28" s="415">
        <f t="shared" ref="D28:S28" si="3">SUM(D19,D20,D21,D22)</f>
        <v>54</v>
      </c>
      <c r="E28" s="415">
        <f t="shared" si="3"/>
        <v>48.2</v>
      </c>
      <c r="F28" s="415">
        <f t="shared" si="3"/>
        <v>56.8</v>
      </c>
      <c r="G28" s="416">
        <f t="shared" si="3"/>
        <v>55.7</v>
      </c>
      <c r="H28" s="414">
        <f t="shared" si="3"/>
        <v>484703</v>
      </c>
      <c r="I28" s="415">
        <f t="shared" si="3"/>
        <v>45239</v>
      </c>
      <c r="J28" s="415">
        <f t="shared" si="3"/>
        <v>12090</v>
      </c>
      <c r="K28" s="415">
        <f t="shared" si="3"/>
        <v>0</v>
      </c>
      <c r="L28" s="416">
        <f t="shared" si="3"/>
        <v>542032</v>
      </c>
      <c r="M28" s="414">
        <f t="shared" si="3"/>
        <v>430413</v>
      </c>
      <c r="N28" s="415">
        <f t="shared" si="3"/>
        <v>45239</v>
      </c>
      <c r="O28" s="415">
        <f t="shared" si="3"/>
        <v>12090</v>
      </c>
      <c r="P28" s="415">
        <f t="shared" si="3"/>
        <v>0</v>
      </c>
      <c r="Q28" s="415">
        <f t="shared" si="3"/>
        <v>0</v>
      </c>
      <c r="R28" s="415">
        <f t="shared" si="3"/>
        <v>0</v>
      </c>
      <c r="S28" s="416">
        <f t="shared" si="3"/>
        <v>487742</v>
      </c>
    </row>
    <row r="29" spans="1:19" ht="10.5" customHeight="1">
      <c r="A29" s="417" t="s">
        <v>468</v>
      </c>
      <c r="B29" s="417"/>
      <c r="C29" s="417"/>
      <c r="D29" s="363"/>
      <c r="E29" s="363"/>
      <c r="F29" s="363"/>
      <c r="G29" s="363"/>
      <c r="H29" s="363"/>
      <c r="I29" s="363"/>
      <c r="J29" s="363"/>
      <c r="K29" s="363"/>
    </row>
    <row r="30" spans="1:19" ht="15.75" customHeight="1">
      <c r="A30" s="418" t="s">
        <v>348</v>
      </c>
      <c r="B30" s="418"/>
      <c r="C30" s="418"/>
      <c r="E30" s="419"/>
      <c r="F30" s="419"/>
      <c r="G30" s="419"/>
      <c r="H30" s="419"/>
      <c r="I30" s="419"/>
      <c r="J30" s="418"/>
      <c r="K30" s="418"/>
      <c r="L30" s="644" t="s">
        <v>229</v>
      </c>
      <c r="M30" s="644"/>
      <c r="N30" s="644"/>
      <c r="O30" s="644"/>
      <c r="P30" s="644"/>
    </row>
    <row r="31" spans="1:19" ht="9" customHeight="1">
      <c r="A31" s="616"/>
      <c r="B31" s="616"/>
      <c r="C31" s="435"/>
      <c r="G31" s="645" t="s">
        <v>231</v>
      </c>
      <c r="H31" s="645"/>
      <c r="I31" s="417"/>
      <c r="J31" s="417"/>
      <c r="K31" s="417"/>
      <c r="L31" s="417"/>
      <c r="M31" s="420" t="s">
        <v>232</v>
      </c>
      <c r="N31" s="420"/>
      <c r="O31" s="435"/>
    </row>
    <row r="32" spans="1:19" ht="9" customHeight="1">
      <c r="A32" s="435"/>
      <c r="B32" s="435"/>
      <c r="C32" s="435"/>
      <c r="H32" s="435"/>
      <c r="K32" s="363"/>
      <c r="L32" s="363"/>
      <c r="M32" s="435"/>
      <c r="N32" s="435"/>
      <c r="O32" s="435"/>
    </row>
    <row r="33" spans="1:16" s="355" customFormat="1" ht="16.5" customHeight="1">
      <c r="A33" s="418" t="s">
        <v>351</v>
      </c>
      <c r="B33" s="418"/>
      <c r="C33" s="418"/>
      <c r="D33" s="354"/>
      <c r="E33" s="419"/>
      <c r="F33" s="419"/>
      <c r="G33" s="419"/>
      <c r="H33" s="419"/>
      <c r="I33" s="419"/>
      <c r="J33" s="418"/>
      <c r="K33" s="418"/>
      <c r="L33" s="644" t="s">
        <v>234</v>
      </c>
      <c r="M33" s="644"/>
      <c r="N33" s="644"/>
      <c r="O33" s="644"/>
      <c r="P33" s="644"/>
    </row>
    <row r="34" spans="1:16" s="355" customFormat="1" ht="9.75" customHeight="1">
      <c r="A34" s="616"/>
      <c r="B34" s="616"/>
      <c r="C34" s="435"/>
      <c r="D34" s="354"/>
      <c r="E34" s="354"/>
      <c r="F34" s="354"/>
      <c r="G34" s="645" t="s">
        <v>231</v>
      </c>
      <c r="H34" s="645"/>
      <c r="I34" s="417"/>
      <c r="J34" s="417"/>
      <c r="K34" s="417"/>
      <c r="L34" s="417"/>
      <c r="M34" s="420" t="s">
        <v>232</v>
      </c>
      <c r="N34" s="420"/>
      <c r="O34" s="435"/>
      <c r="P34" s="354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5"/>
  <sheetViews>
    <sheetView workbookViewId="0">
      <selection activeCell="H24" sqref="H24"/>
    </sheetView>
  </sheetViews>
  <sheetFormatPr defaultRowHeight="15"/>
  <cols>
    <col min="1" max="1" width="5.5703125" customWidth="1"/>
    <col min="2" max="2" width="7.7109375" customWidth="1"/>
    <col min="3" max="3" width="37.5703125" customWidth="1"/>
    <col min="4" max="4" width="18.140625" customWidth="1"/>
  </cols>
  <sheetData>
    <row r="3" spans="2:11" ht="12.75" customHeight="1"/>
    <row r="4" spans="2:11" ht="13.5" customHeight="1">
      <c r="B4" s="504" t="s">
        <v>301</v>
      </c>
      <c r="C4" s="504"/>
      <c r="D4" s="504"/>
      <c r="E4" s="504"/>
      <c r="F4" s="241"/>
      <c r="G4" s="241"/>
      <c r="H4" s="241"/>
      <c r="I4" s="241"/>
      <c r="J4" s="241"/>
    </row>
    <row r="5" spans="2:11">
      <c r="C5" s="650" t="s">
        <v>302</v>
      </c>
      <c r="D5" s="650"/>
      <c r="E5" s="439"/>
      <c r="F5" s="439"/>
      <c r="G5" s="439"/>
    </row>
    <row r="6" spans="2:11" ht="26.25" customHeight="1"/>
    <row r="7" spans="2:11" ht="22.5" customHeight="1">
      <c r="B7" s="440" t="s">
        <v>475</v>
      </c>
      <c r="C7" s="440"/>
      <c r="D7" s="440"/>
      <c r="E7" s="441"/>
      <c r="F7" s="441"/>
      <c r="G7" s="441"/>
      <c r="H7" s="441"/>
      <c r="I7" s="441"/>
      <c r="J7" s="441"/>
      <c r="K7" s="441"/>
    </row>
    <row r="9" spans="2:11" ht="18.75" customHeight="1">
      <c r="B9" s="235"/>
      <c r="C9" s="651" t="s">
        <v>476</v>
      </c>
      <c r="D9" s="504"/>
      <c r="E9" s="235"/>
      <c r="F9" s="235"/>
      <c r="G9" s="235"/>
    </row>
    <row r="10" spans="2:11">
      <c r="B10" s="649" t="s">
        <v>397</v>
      </c>
      <c r="C10" s="649"/>
      <c r="D10" s="649"/>
      <c r="E10" s="442"/>
      <c r="F10" s="442"/>
      <c r="G10" s="442"/>
    </row>
    <row r="11" spans="2:11" ht="21" customHeight="1"/>
    <row r="12" spans="2:11" ht="20.25" customHeight="1">
      <c r="B12" s="443" t="s">
        <v>263</v>
      </c>
      <c r="C12" s="443" t="s">
        <v>477</v>
      </c>
      <c r="D12" s="443" t="s">
        <v>478</v>
      </c>
    </row>
    <row r="13" spans="2:11" ht="18" customHeight="1">
      <c r="B13" s="444" t="s">
        <v>479</v>
      </c>
      <c r="C13" s="444" t="s">
        <v>480</v>
      </c>
      <c r="D13" s="444">
        <v>1</v>
      </c>
    </row>
    <row r="14" spans="2:11" ht="18" customHeight="1">
      <c r="B14" s="444" t="s">
        <v>481</v>
      </c>
      <c r="C14" s="444" t="s">
        <v>482</v>
      </c>
      <c r="D14" s="444">
        <v>1.2</v>
      </c>
    </row>
    <row r="15" spans="2:11" ht="18" customHeight="1">
      <c r="B15" s="444" t="s">
        <v>483</v>
      </c>
      <c r="C15" s="444" t="s">
        <v>484</v>
      </c>
      <c r="D15" s="444">
        <v>0.5</v>
      </c>
    </row>
    <row r="16" spans="2:11" ht="18" customHeight="1">
      <c r="B16" s="444" t="s">
        <v>485</v>
      </c>
      <c r="C16" s="444" t="s">
        <v>486</v>
      </c>
      <c r="D16" s="444">
        <v>2</v>
      </c>
    </row>
    <row r="17" spans="2:4" ht="18" customHeight="1">
      <c r="B17" s="444"/>
      <c r="C17" s="444"/>
      <c r="D17" s="444"/>
    </row>
    <row r="18" spans="2:4" ht="18" customHeight="1">
      <c r="B18" s="444"/>
      <c r="C18" s="444"/>
      <c r="D18" s="444"/>
    </row>
    <row r="19" spans="2:4" ht="18" customHeight="1">
      <c r="B19" s="444"/>
      <c r="C19" s="444"/>
      <c r="D19" s="444"/>
    </row>
    <row r="20" spans="2:4" ht="18" customHeight="1">
      <c r="B20" s="444"/>
      <c r="C20" s="444"/>
      <c r="D20" s="444"/>
    </row>
    <row r="21" spans="2:4" ht="18" customHeight="1">
      <c r="B21" s="444"/>
      <c r="C21" s="444"/>
      <c r="D21" s="444"/>
    </row>
    <row r="22" spans="2:4" ht="18" customHeight="1">
      <c r="B22" s="444"/>
      <c r="C22" s="444"/>
      <c r="D22" s="444"/>
    </row>
    <row r="23" spans="2:4" ht="18" customHeight="1">
      <c r="B23" s="444"/>
      <c r="C23" s="444"/>
      <c r="D23" s="444"/>
    </row>
    <row r="24" spans="2:4" ht="18" customHeight="1">
      <c r="B24" s="444"/>
      <c r="C24" s="444"/>
      <c r="D24" s="444"/>
    </row>
    <row r="25" spans="2:4" ht="18" customHeight="1">
      <c r="B25" s="444"/>
      <c r="C25" s="444"/>
      <c r="D25" s="444"/>
    </row>
    <row r="26" spans="2:4" ht="18" customHeight="1">
      <c r="B26" s="444"/>
      <c r="C26" s="444"/>
      <c r="D26" s="444"/>
    </row>
    <row r="27" spans="2:4" ht="18" customHeight="1">
      <c r="B27" s="444"/>
      <c r="C27" s="444"/>
      <c r="D27" s="444"/>
    </row>
    <row r="28" spans="2:4" ht="18" customHeight="1">
      <c r="B28" s="444"/>
      <c r="C28" s="444"/>
      <c r="D28" s="444"/>
    </row>
    <row r="29" spans="2:4" ht="18" customHeight="1">
      <c r="B29" s="444"/>
      <c r="C29" s="444"/>
      <c r="D29" s="444"/>
    </row>
    <row r="30" spans="2:4" ht="18" customHeight="1">
      <c r="B30" s="444"/>
      <c r="C30" s="444"/>
      <c r="D30" s="444"/>
    </row>
    <row r="31" spans="2:4" ht="18" customHeight="1">
      <c r="B31" s="652" t="s">
        <v>227</v>
      </c>
      <c r="C31" s="653"/>
      <c r="D31" s="443">
        <f>SUM(D13:D30)</f>
        <v>4.7</v>
      </c>
    </row>
    <row r="34" spans="2:13" ht="15.75" customHeight="1">
      <c r="B34" s="654" t="s">
        <v>348</v>
      </c>
      <c r="C34" s="654"/>
      <c r="D34" s="445" t="s">
        <v>229</v>
      </c>
      <c r="E34" s="237"/>
    </row>
    <row r="35" spans="2:13" ht="10.5" customHeight="1">
      <c r="C35" s="446" t="s">
        <v>231</v>
      </c>
      <c r="D35" s="446" t="s">
        <v>487</v>
      </c>
      <c r="E35" s="446"/>
    </row>
    <row r="37" spans="2:13" ht="16.5" customHeight="1">
      <c r="B37" s="654" t="s">
        <v>351</v>
      </c>
      <c r="C37" s="654"/>
      <c r="D37" s="445" t="s">
        <v>234</v>
      </c>
      <c r="E37" s="237"/>
    </row>
    <row r="38" spans="2:13">
      <c r="C38" s="446" t="s">
        <v>231</v>
      </c>
      <c r="D38" s="446" t="s">
        <v>487</v>
      </c>
      <c r="E38" s="442"/>
    </row>
    <row r="40" spans="2:13">
      <c r="D40" s="281" t="s">
        <v>488</v>
      </c>
    </row>
    <row r="41" spans="2:13">
      <c r="I41" s="654"/>
      <c r="J41" s="654"/>
      <c r="K41" s="447"/>
      <c r="L41" s="237"/>
      <c r="M41" s="237"/>
    </row>
    <row r="42" spans="2:13">
      <c r="J42" s="649"/>
      <c r="K42" s="649"/>
      <c r="L42" s="649"/>
      <c r="M42" s="649"/>
    </row>
    <row r="43" spans="2:13">
      <c r="J43" s="446"/>
      <c r="K43" s="446"/>
      <c r="L43" s="237"/>
      <c r="M43" s="237"/>
    </row>
    <row r="44" spans="2:13">
      <c r="I44" s="654"/>
      <c r="J44" s="654"/>
      <c r="K44" s="447"/>
      <c r="L44" s="237"/>
      <c r="M44" s="237"/>
    </row>
    <row r="45" spans="2:13">
      <c r="J45" s="649"/>
      <c r="K45" s="649"/>
      <c r="L45" s="649"/>
      <c r="M45" s="649"/>
    </row>
  </sheetData>
  <mergeCells count="13">
    <mergeCell ref="J45:K45"/>
    <mergeCell ref="L45:M45"/>
    <mergeCell ref="B4:E4"/>
    <mergeCell ref="C5:D5"/>
    <mergeCell ref="C9:D9"/>
    <mergeCell ref="B10:D10"/>
    <mergeCell ref="B31:C31"/>
    <mergeCell ref="B34:C34"/>
    <mergeCell ref="B37:C37"/>
    <mergeCell ref="I41:J41"/>
    <mergeCell ref="J42:K42"/>
    <mergeCell ref="L42:M42"/>
    <mergeCell ref="I44:J4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27" sqref="R27"/>
    </sheetView>
  </sheetViews>
  <sheetFormatPr defaultRowHeight="15"/>
  <cols>
    <col min="1" max="4" width="2" style="1" customWidth="1"/>
    <col min="5" max="5" width="2.140625" style="1" customWidth="1"/>
    <col min="6" max="6" width="3.5703125" style="13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8" t="s">
        <v>0</v>
      </c>
      <c r="K1" s="18"/>
      <c r="L1" s="18"/>
      <c r="M1" s="7"/>
      <c r="N1" s="18"/>
      <c r="O1" s="18"/>
      <c r="P1" s="1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8" t="s">
        <v>1</v>
      </c>
      <c r="K2" s="18"/>
      <c r="L2" s="18"/>
      <c r="M2" s="7"/>
      <c r="N2" s="18"/>
      <c r="O2" s="18"/>
      <c r="P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8" t="s">
        <v>2</v>
      </c>
      <c r="K3" s="18"/>
      <c r="L3" s="18"/>
      <c r="M3" s="7"/>
      <c r="N3" s="18"/>
      <c r="O3" s="18"/>
      <c r="P3" s="1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8" t="s">
        <v>4</v>
      </c>
      <c r="K4" s="18"/>
      <c r="L4" s="18"/>
      <c r="M4" s="7"/>
      <c r="N4" s="11"/>
      <c r="O4" s="11"/>
      <c r="P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8" t="s">
        <v>5</v>
      </c>
      <c r="K5" s="18"/>
      <c r="L5" s="18"/>
      <c r="M5" s="7"/>
      <c r="N5" s="18"/>
      <c r="O5" s="18"/>
      <c r="P5" s="18"/>
      <c r="Q5" s="1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74" t="s">
        <v>6</v>
      </c>
      <c r="H6" s="474"/>
      <c r="I6" s="474"/>
      <c r="J6" s="47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5" t="s">
        <v>7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6"/>
      <c r="B8" s="17"/>
      <c r="C8" s="17"/>
      <c r="D8" s="17"/>
      <c r="E8" s="17"/>
      <c r="F8" s="17"/>
      <c r="G8" s="477" t="s">
        <v>8</v>
      </c>
      <c r="H8" s="477"/>
      <c r="I8" s="477"/>
      <c r="J8" s="477"/>
      <c r="K8" s="477"/>
      <c r="L8" s="17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8" t="s">
        <v>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4" t="s">
        <v>10</v>
      </c>
      <c r="H10" s="474"/>
      <c r="I10" s="474"/>
      <c r="J10" s="474"/>
      <c r="K10" s="474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9" t="s">
        <v>11</v>
      </c>
      <c r="H11" s="479"/>
      <c r="I11" s="479"/>
      <c r="J11" s="479"/>
      <c r="K11" s="47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8" t="s">
        <v>12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4" t="s">
        <v>13</v>
      </c>
      <c r="H15" s="474"/>
      <c r="I15" s="474"/>
      <c r="J15" s="474"/>
      <c r="K15" s="474"/>
    </row>
    <row r="16" spans="1:36" ht="11.25" customHeight="1">
      <c r="G16" s="480" t="s">
        <v>14</v>
      </c>
      <c r="H16" s="480"/>
      <c r="I16" s="480"/>
      <c r="J16" s="480"/>
      <c r="K16" s="480"/>
    </row>
    <row r="17" spans="1:17" s="8" customFormat="1" ht="15" customHeight="1">
      <c r="A17" s="1"/>
      <c r="E17" s="481" t="s">
        <v>15</v>
      </c>
      <c r="F17" s="481"/>
      <c r="G17" s="481"/>
      <c r="H17" s="481"/>
      <c r="I17" s="481"/>
      <c r="J17" s="481"/>
      <c r="K17" s="481"/>
      <c r="M17" s="1"/>
      <c r="N17" s="1"/>
      <c r="O17" s="1"/>
      <c r="P17" s="1"/>
      <c r="Q17" s="1"/>
    </row>
    <row r="18" spans="1:17" s="8" customFormat="1" ht="12" customHeight="1">
      <c r="A18" s="482" t="s">
        <v>16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18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8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61" t="s">
        <v>236</v>
      </c>
      <c r="B22" s="461"/>
      <c r="C22" s="461"/>
      <c r="D22" s="461"/>
      <c r="E22" s="461"/>
      <c r="F22" s="461"/>
      <c r="G22" s="461"/>
      <c r="H22" s="461"/>
      <c r="I22" s="461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61" t="s">
        <v>22</v>
      </c>
      <c r="B23" s="461"/>
      <c r="C23" s="461"/>
      <c r="D23" s="461"/>
      <c r="E23" s="461"/>
      <c r="F23" s="461"/>
      <c r="G23" s="461"/>
      <c r="H23" s="461"/>
      <c r="I23" s="461"/>
      <c r="J23" s="35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237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462" t="s">
        <v>26</v>
      </c>
      <c r="H25" s="462"/>
      <c r="I25" s="36" t="s">
        <v>238</v>
      </c>
      <c r="J25" s="37" t="s">
        <v>239</v>
      </c>
      <c r="K25" s="38" t="s">
        <v>240</v>
      </c>
      <c r="L25" s="38" t="s">
        <v>241</v>
      </c>
      <c r="M25" s="19"/>
      <c r="N25" s="1"/>
      <c r="O25" s="1"/>
      <c r="P25" s="1"/>
      <c r="Q25" s="1"/>
    </row>
    <row r="26" spans="1:17" s="8" customFormat="1">
      <c r="A26" s="463" t="s">
        <v>242</v>
      </c>
      <c r="B26" s="463"/>
      <c r="C26" s="463"/>
      <c r="D26" s="463"/>
      <c r="E26" s="463"/>
      <c r="F26" s="463"/>
      <c r="G26" s="463"/>
      <c r="H26" s="463"/>
      <c r="I26" s="463"/>
      <c r="J26" s="145"/>
      <c r="K26" s="40"/>
      <c r="L26" s="41" t="s">
        <v>27</v>
      </c>
      <c r="M26" s="42"/>
      <c r="N26" s="1"/>
      <c r="O26" s="1"/>
      <c r="P26" s="1"/>
      <c r="Q26" s="1"/>
    </row>
    <row r="27" spans="1:17" s="8" customFormat="1" ht="24" customHeight="1">
      <c r="A27" s="464" t="s">
        <v>28</v>
      </c>
      <c r="B27" s="465"/>
      <c r="C27" s="465"/>
      <c r="D27" s="465"/>
      <c r="E27" s="465"/>
      <c r="F27" s="465"/>
      <c r="G27" s="468" t="s">
        <v>29</v>
      </c>
      <c r="H27" s="470" t="s">
        <v>30</v>
      </c>
      <c r="I27" s="472" t="s">
        <v>31</v>
      </c>
      <c r="J27" s="473"/>
      <c r="K27" s="453" t="s">
        <v>32</v>
      </c>
      <c r="L27" s="455" t="s">
        <v>33</v>
      </c>
      <c r="M27" s="42"/>
      <c r="N27" s="1"/>
      <c r="O27" s="1"/>
      <c r="P27" s="1"/>
      <c r="Q27" s="1"/>
    </row>
    <row r="28" spans="1:17" s="8" customFormat="1" ht="46.5" customHeight="1">
      <c r="A28" s="466"/>
      <c r="B28" s="467"/>
      <c r="C28" s="467"/>
      <c r="D28" s="467"/>
      <c r="E28" s="467"/>
      <c r="F28" s="467"/>
      <c r="G28" s="469"/>
      <c r="H28" s="471"/>
      <c r="I28" s="43" t="s">
        <v>34</v>
      </c>
      <c r="J28" s="44" t="s">
        <v>35</v>
      </c>
      <c r="K28" s="454"/>
      <c r="L28" s="456"/>
      <c r="M28" s="1"/>
      <c r="N28" s="1"/>
      <c r="O28" s="1"/>
      <c r="P28" s="1"/>
      <c r="Q28" s="1"/>
    </row>
    <row r="29" spans="1:17" s="8" customFormat="1" ht="11.25" customHeight="1">
      <c r="A29" s="457" t="s">
        <v>36</v>
      </c>
      <c r="B29" s="458"/>
      <c r="C29" s="458"/>
      <c r="D29" s="458"/>
      <c r="E29" s="458"/>
      <c r="F29" s="459"/>
      <c r="G29" s="45">
        <v>2</v>
      </c>
      <c r="H29" s="46">
        <v>3</v>
      </c>
      <c r="I29" s="47" t="s">
        <v>37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38</v>
      </c>
      <c r="H30" s="54">
        <v>1</v>
      </c>
      <c r="I30" s="55">
        <f>SUM(I31+I42+I61+I82+I89+I109+I131+I150+I160)</f>
        <v>13620</v>
      </c>
      <c r="J30" s="55">
        <f>SUM(J31+J42+J61+J82+J89+J109+J131+J150+J160)</f>
        <v>13620</v>
      </c>
      <c r="K30" s="56">
        <f>SUM(K31+K42+K61+K82+K89+K109+K131+K150+K160)</f>
        <v>13620</v>
      </c>
      <c r="L30" s="55">
        <f>SUM(L31+L42+L61+L82+L89+L109+L131+L150+L160)</f>
        <v>13620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39</v>
      </c>
      <c r="H31" s="54">
        <v>2</v>
      </c>
      <c r="I31" s="55">
        <f>SUM(I32+I38)</f>
        <v>13620</v>
      </c>
      <c r="J31" s="55">
        <f>SUM(J32+J38)</f>
        <v>13620</v>
      </c>
      <c r="K31" s="64">
        <f>SUM(K32+K38)</f>
        <v>13620</v>
      </c>
      <c r="L31" s="65">
        <f>SUM(L32+L38)</f>
        <v>13620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40</v>
      </c>
      <c r="H32" s="54">
        <v>3</v>
      </c>
      <c r="I32" s="55">
        <f>SUM(I33)</f>
        <v>13430</v>
      </c>
      <c r="J32" s="55">
        <f>SUM(J33)</f>
        <v>13430</v>
      </c>
      <c r="K32" s="56">
        <f>SUM(K33)</f>
        <v>13430</v>
      </c>
      <c r="L32" s="55">
        <f>SUM(L33)</f>
        <v>13430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40</v>
      </c>
      <c r="H33" s="54">
        <v>4</v>
      </c>
      <c r="I33" s="55">
        <f>SUM(I34+I36)</f>
        <v>13430</v>
      </c>
      <c r="J33" s="55">
        <f t="shared" ref="J33:L34" si="0">SUM(J34)</f>
        <v>13430</v>
      </c>
      <c r="K33" s="55">
        <f t="shared" si="0"/>
        <v>13430</v>
      </c>
      <c r="L33" s="55">
        <f t="shared" si="0"/>
        <v>13430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41</v>
      </c>
      <c r="H34" s="54">
        <v>5</v>
      </c>
      <c r="I34" s="56">
        <f>SUM(I35)</f>
        <v>13430</v>
      </c>
      <c r="J34" s="56">
        <f t="shared" si="0"/>
        <v>13430</v>
      </c>
      <c r="K34" s="56">
        <f t="shared" si="0"/>
        <v>13430</v>
      </c>
      <c r="L34" s="56">
        <f t="shared" si="0"/>
        <v>13430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41</v>
      </c>
      <c r="H35" s="54">
        <v>6</v>
      </c>
      <c r="I35" s="72">
        <v>13430</v>
      </c>
      <c r="J35" s="73">
        <v>13430</v>
      </c>
      <c r="K35" s="73">
        <v>13430</v>
      </c>
      <c r="L35" s="73">
        <v>13430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42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42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43</v>
      </c>
      <c r="H38" s="54">
        <v>9</v>
      </c>
      <c r="I38" s="56">
        <f t="shared" ref="I38:L40" si="1">I39</f>
        <v>190</v>
      </c>
      <c r="J38" s="55">
        <f t="shared" si="1"/>
        <v>190</v>
      </c>
      <c r="K38" s="56">
        <f t="shared" si="1"/>
        <v>190</v>
      </c>
      <c r="L38" s="55">
        <f t="shared" si="1"/>
        <v>190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43</v>
      </c>
      <c r="H39" s="54">
        <v>10</v>
      </c>
      <c r="I39" s="56">
        <f t="shared" si="1"/>
        <v>190</v>
      </c>
      <c r="J39" s="55">
        <f t="shared" si="1"/>
        <v>190</v>
      </c>
      <c r="K39" s="55">
        <f t="shared" si="1"/>
        <v>190</v>
      </c>
      <c r="L39" s="55">
        <f t="shared" si="1"/>
        <v>190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43</v>
      </c>
      <c r="H40" s="54">
        <v>11</v>
      </c>
      <c r="I40" s="55">
        <f t="shared" si="1"/>
        <v>190</v>
      </c>
      <c r="J40" s="55">
        <f t="shared" si="1"/>
        <v>190</v>
      </c>
      <c r="K40" s="55">
        <f t="shared" si="1"/>
        <v>190</v>
      </c>
      <c r="L40" s="55">
        <f t="shared" si="1"/>
        <v>190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43</v>
      </c>
      <c r="H41" s="54">
        <v>12</v>
      </c>
      <c r="I41" s="74">
        <v>190</v>
      </c>
      <c r="J41" s="73">
        <v>190</v>
      </c>
      <c r="K41" s="73">
        <v>190</v>
      </c>
      <c r="L41" s="73">
        <v>190</v>
      </c>
      <c r="Q41" s="70"/>
      <c r="R41" s="70"/>
    </row>
    <row r="42" spans="1:19" ht="26.25" hidden="1" customHeight="1" collapsed="1">
      <c r="A42" s="75">
        <v>2</v>
      </c>
      <c r="B42" s="76">
        <v>2</v>
      </c>
      <c r="C42" s="59"/>
      <c r="D42" s="60"/>
      <c r="E42" s="61"/>
      <c r="F42" s="62"/>
      <c r="G42" s="63" t="s">
        <v>44</v>
      </c>
      <c r="H42" s="54">
        <v>13</v>
      </c>
      <c r="I42" s="77">
        <f t="shared" ref="I42:L44" si="2">I43</f>
        <v>0</v>
      </c>
      <c r="J42" s="78">
        <f t="shared" si="2"/>
        <v>0</v>
      </c>
      <c r="K42" s="77">
        <f t="shared" si="2"/>
        <v>0</v>
      </c>
      <c r="L42" s="77">
        <f t="shared" si="2"/>
        <v>0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44</v>
      </c>
      <c r="H43" s="54">
        <v>14</v>
      </c>
      <c r="I43" s="55">
        <f t="shared" si="2"/>
        <v>0</v>
      </c>
      <c r="J43" s="56">
        <f t="shared" si="2"/>
        <v>0</v>
      </c>
      <c r="K43" s="55">
        <f t="shared" si="2"/>
        <v>0</v>
      </c>
      <c r="L43" s="56">
        <f t="shared" si="2"/>
        <v>0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44</v>
      </c>
      <c r="H44" s="54">
        <v>15</v>
      </c>
      <c r="I44" s="55">
        <f t="shared" si="2"/>
        <v>0</v>
      </c>
      <c r="J44" s="56">
        <f t="shared" si="2"/>
        <v>0</v>
      </c>
      <c r="K44" s="65">
        <f t="shared" si="2"/>
        <v>0</v>
      </c>
      <c r="L44" s="65">
        <f t="shared" si="2"/>
        <v>0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44</v>
      </c>
      <c r="H45" s="54">
        <v>16</v>
      </c>
      <c r="I45" s="84">
        <f>SUM(I46:I60)</f>
        <v>0</v>
      </c>
      <c r="J45" s="84">
        <f>SUM(J46:J60)</f>
        <v>0</v>
      </c>
      <c r="K45" s="85">
        <f>SUM(K46:K60)</f>
        <v>0</v>
      </c>
      <c r="L45" s="85">
        <f>SUM(L46:L60)</f>
        <v>0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45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46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hidden="1" customHeight="1" collapsed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47</v>
      </c>
      <c r="H48" s="54">
        <v>19</v>
      </c>
      <c r="I48" s="73">
        <v>0</v>
      </c>
      <c r="J48" s="73">
        <v>0</v>
      </c>
      <c r="K48" s="73">
        <v>0</v>
      </c>
      <c r="L48" s="73">
        <v>0</v>
      </c>
      <c r="Q48" s="70"/>
      <c r="R48" s="70"/>
    </row>
    <row r="49" spans="1:19" ht="27" hidden="1" customHeight="1" collapsed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48</v>
      </c>
      <c r="H49" s="54">
        <v>20</v>
      </c>
      <c r="I49" s="73">
        <v>0</v>
      </c>
      <c r="J49" s="73">
        <v>0</v>
      </c>
      <c r="K49" s="73">
        <v>0</v>
      </c>
      <c r="L49" s="73">
        <v>0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49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hidden="1" customHeight="1" collapsed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50</v>
      </c>
      <c r="H51" s="54">
        <v>22</v>
      </c>
      <c r="I51" s="74">
        <v>0</v>
      </c>
      <c r="J51" s="73">
        <v>0</v>
      </c>
      <c r="K51" s="73">
        <v>0</v>
      </c>
      <c r="L51" s="73">
        <v>0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51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52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53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hidden="1" customHeight="1" collapsed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54</v>
      </c>
      <c r="H55" s="54">
        <v>26</v>
      </c>
      <c r="I55" s="74">
        <v>0</v>
      </c>
      <c r="J55" s="73">
        <v>0</v>
      </c>
      <c r="K55" s="73">
        <v>0</v>
      </c>
      <c r="L55" s="73">
        <v>0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55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hidden="1" customHeight="1" collapsed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56</v>
      </c>
      <c r="H57" s="54">
        <v>28</v>
      </c>
      <c r="I57" s="74">
        <v>0</v>
      </c>
      <c r="J57" s="73">
        <v>0</v>
      </c>
      <c r="K57" s="73">
        <v>0</v>
      </c>
      <c r="L57" s="73">
        <v>0</v>
      </c>
      <c r="Q57" s="70"/>
      <c r="R57" s="70"/>
    </row>
    <row r="58" spans="1:19" ht="27.75" hidden="1" customHeight="1" collapsed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57</v>
      </c>
      <c r="H58" s="54">
        <v>29</v>
      </c>
      <c r="I58" s="74">
        <v>0</v>
      </c>
      <c r="J58" s="73">
        <v>0</v>
      </c>
      <c r="K58" s="73">
        <v>0</v>
      </c>
      <c r="L58" s="73">
        <v>0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58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hidden="1" customHeight="1" collapsed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59</v>
      </c>
      <c r="H60" s="54">
        <v>31</v>
      </c>
      <c r="I60" s="74">
        <v>0</v>
      </c>
      <c r="J60" s="73">
        <v>0</v>
      </c>
      <c r="K60" s="73">
        <v>0</v>
      </c>
      <c r="L60" s="73">
        <v>0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60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61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62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62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63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64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65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66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66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63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64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65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67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68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69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70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71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72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72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72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72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73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74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74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74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75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76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77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78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79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79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79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80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81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82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82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82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83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84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85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86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86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86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87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88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88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88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89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90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91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91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91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92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93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94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94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94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94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95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95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95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95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96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96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96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96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97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98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97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99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hidden="1" customHeight="1" collapsed="1">
      <c r="A131" s="101">
        <v>2</v>
      </c>
      <c r="B131" s="50">
        <v>7</v>
      </c>
      <c r="C131" s="50"/>
      <c r="D131" s="51"/>
      <c r="E131" s="51"/>
      <c r="F131" s="53"/>
      <c r="G131" s="52" t="s">
        <v>100</v>
      </c>
      <c r="H131" s="54">
        <v>102</v>
      </c>
      <c r="I131" s="56">
        <f>SUM(I132+I137+I145)</f>
        <v>0</v>
      </c>
      <c r="J131" s="97">
        <f>SUM(J132+J137+J145)</f>
        <v>0</v>
      </c>
      <c r="K131" s="56">
        <f>SUM(K132+K137+K145)</f>
        <v>0</v>
      </c>
      <c r="L131" s="55">
        <f>SUM(L132+L137+L145)</f>
        <v>0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101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101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101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102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103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104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105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105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106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107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108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108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108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109</v>
      </c>
      <c r="H145" s="54">
        <v>116</v>
      </c>
      <c r="I145" s="56">
        <f t="shared" ref="I145:L146" si="15">I146</f>
        <v>0</v>
      </c>
      <c r="J145" s="97">
        <f t="shared" si="15"/>
        <v>0</v>
      </c>
      <c r="K145" s="56">
        <f t="shared" si="15"/>
        <v>0</v>
      </c>
      <c r="L145" s="55">
        <f t="shared" si="15"/>
        <v>0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109</v>
      </c>
      <c r="H146" s="54">
        <v>117</v>
      </c>
      <c r="I146" s="85">
        <f t="shared" si="15"/>
        <v>0</v>
      </c>
      <c r="J146" s="111">
        <f t="shared" si="15"/>
        <v>0</v>
      </c>
      <c r="K146" s="85">
        <f t="shared" si="15"/>
        <v>0</v>
      </c>
      <c r="L146" s="84">
        <f t="shared" si="15"/>
        <v>0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109</v>
      </c>
      <c r="H147" s="54">
        <v>118</v>
      </c>
      <c r="I147" s="56">
        <f>SUM(I148:I149)</f>
        <v>0</v>
      </c>
      <c r="J147" s="97">
        <f>SUM(J148:J149)</f>
        <v>0</v>
      </c>
      <c r="K147" s="56">
        <f>SUM(K148:K149)</f>
        <v>0</v>
      </c>
      <c r="L147" s="55">
        <f>SUM(L148:L149)</f>
        <v>0</v>
      </c>
    </row>
    <row r="148" spans="1:12" s="8" customFormat="1" hidden="1" collapsed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110</v>
      </c>
      <c r="H148" s="54">
        <v>119</v>
      </c>
      <c r="I148" s="112">
        <v>0</v>
      </c>
      <c r="J148" s="112">
        <v>0</v>
      </c>
      <c r="K148" s="112">
        <v>0</v>
      </c>
      <c r="L148" s="112">
        <v>0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111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112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112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113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113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114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115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116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117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117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117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118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119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120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120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120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121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122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123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124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125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126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127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128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129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130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131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132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133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134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135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136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136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137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137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138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139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140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141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141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142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143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144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145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146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146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147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148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149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150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150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150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151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151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151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152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153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154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155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156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157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157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157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158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158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159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160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161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162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163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158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164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164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165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165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166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166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166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167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168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169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170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171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172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173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173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174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175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176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177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178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179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180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180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181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182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183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183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184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185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186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186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187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188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189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189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189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190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190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190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191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191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192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193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194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195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173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173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196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175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176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177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178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197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198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198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199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200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201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201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202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203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204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204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205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206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207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207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207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190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190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190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191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191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192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193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208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209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195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173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173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196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175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176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177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210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197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211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211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212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213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214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214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215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216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217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217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218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219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220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220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221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190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190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190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222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222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223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224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225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172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172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173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196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175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176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177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178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197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211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211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212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213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214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214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215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216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217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217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218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226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220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220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220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190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190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190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222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222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223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224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227</v>
      </c>
      <c r="H360" s="54">
        <v>330</v>
      </c>
      <c r="I360" s="107">
        <f>SUM(I30+I176)</f>
        <v>13620</v>
      </c>
      <c r="J360" s="107">
        <f>SUM(J30+J176)</f>
        <v>13620</v>
      </c>
      <c r="K360" s="107">
        <f>SUM(K30+K176)</f>
        <v>13620</v>
      </c>
      <c r="L360" s="107">
        <f>SUM(L30+L176)</f>
        <v>13620</v>
      </c>
    </row>
    <row r="361" spans="1:12" s="8" customFormat="1" ht="18.75" customHeight="1">
      <c r="A361" s="1"/>
      <c r="B361" s="1"/>
      <c r="C361" s="1"/>
      <c r="D361" s="1"/>
      <c r="E361" s="1"/>
      <c r="F361" s="13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45"/>
      <c r="G362" s="142" t="s">
        <v>228</v>
      </c>
      <c r="H362" s="143"/>
      <c r="I362" s="144"/>
      <c r="J362" s="141"/>
      <c r="K362" s="460" t="s">
        <v>229</v>
      </c>
      <c r="L362" s="460"/>
    </row>
    <row r="363" spans="1:12" s="8" customFormat="1" ht="18.75" customHeight="1">
      <c r="A363" s="146"/>
      <c r="B363" s="146"/>
      <c r="C363" s="146"/>
      <c r="D363" s="147" t="s">
        <v>230</v>
      </c>
      <c r="G363" s="143"/>
      <c r="H363" s="143"/>
      <c r="I363" s="149" t="s">
        <v>231</v>
      </c>
      <c r="J363" s="1"/>
      <c r="K363" s="452" t="s">
        <v>232</v>
      </c>
      <c r="L363" s="452"/>
    </row>
    <row r="364" spans="1:12" s="8" customFormat="1" ht="15.75" customHeight="1">
      <c r="A364" s="1"/>
      <c r="B364" s="1"/>
      <c r="C364" s="1"/>
      <c r="D364" s="1"/>
      <c r="E364" s="1"/>
      <c r="F364" s="13"/>
      <c r="G364" s="1"/>
      <c r="H364" s="1"/>
      <c r="I364" s="150"/>
      <c r="J364" s="1"/>
      <c r="K364" s="150"/>
      <c r="L364" s="150"/>
    </row>
    <row r="365" spans="1:12" s="8" customFormat="1" ht="15.75" customHeight="1">
      <c r="A365" s="1"/>
      <c r="B365" s="1"/>
      <c r="C365" s="1"/>
      <c r="D365" s="142"/>
      <c r="E365" s="142"/>
      <c r="F365" s="145"/>
      <c r="G365" s="142" t="s">
        <v>233</v>
      </c>
      <c r="H365" s="1"/>
      <c r="I365" s="150"/>
      <c r="J365" s="1"/>
      <c r="K365" s="460" t="s">
        <v>234</v>
      </c>
      <c r="L365" s="460"/>
    </row>
    <row r="366" spans="1:12" s="8" customFormat="1" ht="26.25" customHeight="1">
      <c r="A366" s="1"/>
      <c r="B366" s="1"/>
      <c r="C366" s="1"/>
      <c r="D366" s="450" t="s">
        <v>235</v>
      </c>
      <c r="E366" s="451"/>
      <c r="F366" s="451"/>
      <c r="G366" s="451"/>
      <c r="H366" s="151"/>
      <c r="I366" s="152" t="s">
        <v>231</v>
      </c>
      <c r="J366" s="1"/>
      <c r="K366" s="452" t="s">
        <v>232</v>
      </c>
      <c r="L366" s="452"/>
    </row>
  </sheetData>
  <mergeCells count="27">
    <mergeCell ref="D366:G366"/>
    <mergeCell ref="K366:L366"/>
    <mergeCell ref="K27:K28"/>
    <mergeCell ref="L27:L28"/>
    <mergeCell ref="A29:F29"/>
    <mergeCell ref="K362:L362"/>
    <mergeCell ref="K363:L363"/>
    <mergeCell ref="K365:L365"/>
    <mergeCell ref="A23:I23"/>
    <mergeCell ref="G25:H25"/>
    <mergeCell ref="A26:I26"/>
    <mergeCell ref="A27:F28"/>
    <mergeCell ref="G27:G28"/>
    <mergeCell ref="H27:H28"/>
    <mergeCell ref="I27:J27"/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1181102362204722" right="0" top="0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W8" sqref="W8"/>
    </sheetView>
  </sheetViews>
  <sheetFormatPr defaultRowHeight="15"/>
  <cols>
    <col min="1" max="4" width="2" style="1" customWidth="1"/>
    <col min="5" max="5" width="2.140625" style="1" customWidth="1"/>
    <col min="6" max="6" width="3.5703125" style="15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57" t="s">
        <v>0</v>
      </c>
      <c r="K1" s="157"/>
      <c r="L1" s="157"/>
      <c r="M1" s="7"/>
      <c r="N1" s="157"/>
      <c r="O1" s="157"/>
      <c r="P1" s="15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57" t="s">
        <v>1</v>
      </c>
      <c r="K2" s="157"/>
      <c r="L2" s="157"/>
      <c r="M2" s="7"/>
      <c r="N2" s="157"/>
      <c r="O2" s="157"/>
      <c r="P2" s="15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57" t="s">
        <v>2</v>
      </c>
      <c r="K3" s="157"/>
      <c r="L3" s="157"/>
      <c r="M3" s="7"/>
      <c r="N3" s="157"/>
      <c r="O3" s="157"/>
      <c r="P3" s="15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57" t="s">
        <v>4</v>
      </c>
      <c r="K4" s="157"/>
      <c r="L4" s="157"/>
      <c r="M4" s="7"/>
      <c r="N4" s="11"/>
      <c r="O4" s="11"/>
      <c r="P4" s="15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57" t="s">
        <v>5</v>
      </c>
      <c r="K5" s="157"/>
      <c r="L5" s="157"/>
      <c r="M5" s="7"/>
      <c r="N5" s="157"/>
      <c r="O5" s="157"/>
      <c r="P5" s="157"/>
      <c r="Q5" s="15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74" t="s">
        <v>6</v>
      </c>
      <c r="H6" s="474"/>
      <c r="I6" s="474"/>
      <c r="J6" s="47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5" t="s">
        <v>7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8"/>
      <c r="B8" s="159"/>
      <c r="C8" s="159"/>
      <c r="D8" s="159"/>
      <c r="E8" s="159"/>
      <c r="F8" s="159"/>
      <c r="G8" s="477" t="s">
        <v>8</v>
      </c>
      <c r="H8" s="477"/>
      <c r="I8" s="477"/>
      <c r="J8" s="477"/>
      <c r="K8" s="477"/>
      <c r="L8" s="159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8" t="s">
        <v>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4" t="s">
        <v>10</v>
      </c>
      <c r="H10" s="474"/>
      <c r="I10" s="474"/>
      <c r="J10" s="474"/>
      <c r="K10" s="474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9" t="s">
        <v>11</v>
      </c>
      <c r="H11" s="479"/>
      <c r="I11" s="479"/>
      <c r="J11" s="479"/>
      <c r="K11" s="47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8" t="s">
        <v>12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4" t="s">
        <v>13</v>
      </c>
      <c r="H15" s="474"/>
      <c r="I15" s="474"/>
      <c r="J15" s="474"/>
      <c r="K15" s="474"/>
    </row>
    <row r="16" spans="1:36" ht="11.25" customHeight="1">
      <c r="G16" s="480" t="s">
        <v>14</v>
      </c>
      <c r="H16" s="480"/>
      <c r="I16" s="480"/>
      <c r="J16" s="480"/>
      <c r="K16" s="480"/>
    </row>
    <row r="17" spans="1:17" s="8" customFormat="1" ht="15" customHeight="1">
      <c r="A17" s="1"/>
      <c r="E17" s="481" t="s">
        <v>15</v>
      </c>
      <c r="F17" s="481"/>
      <c r="G17" s="481"/>
      <c r="H17" s="481"/>
      <c r="I17" s="481"/>
      <c r="J17" s="481"/>
      <c r="K17" s="481"/>
      <c r="M17" s="1"/>
      <c r="N17" s="1"/>
      <c r="O17" s="1"/>
      <c r="P17" s="1"/>
      <c r="Q17" s="1"/>
    </row>
    <row r="18" spans="1:17" s="8" customFormat="1" ht="12" customHeight="1">
      <c r="A18" s="482" t="s">
        <v>16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18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57"/>
      <c r="F21" s="160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61" t="s">
        <v>243</v>
      </c>
      <c r="B22" s="461"/>
      <c r="C22" s="461"/>
      <c r="D22" s="461"/>
      <c r="E22" s="461"/>
      <c r="F22" s="461"/>
      <c r="G22" s="461"/>
      <c r="H22" s="461"/>
      <c r="I22" s="461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61" t="s">
        <v>22</v>
      </c>
      <c r="B23" s="461"/>
      <c r="C23" s="461"/>
      <c r="D23" s="461"/>
      <c r="E23" s="461"/>
      <c r="F23" s="461"/>
      <c r="G23" s="461"/>
      <c r="H23" s="461"/>
      <c r="I23" s="461"/>
      <c r="J23" s="155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244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462" t="s">
        <v>26</v>
      </c>
      <c r="H25" s="462"/>
      <c r="I25" s="36" t="s">
        <v>238</v>
      </c>
      <c r="J25" s="37" t="s">
        <v>240</v>
      </c>
      <c r="K25" s="38" t="s">
        <v>241</v>
      </c>
      <c r="L25" s="38" t="s">
        <v>245</v>
      </c>
      <c r="M25" s="19"/>
      <c r="N25" s="1"/>
      <c r="O25" s="1"/>
      <c r="P25" s="1"/>
      <c r="Q25" s="1"/>
    </row>
    <row r="26" spans="1:17" s="8" customFormat="1">
      <c r="A26" s="463" t="s">
        <v>246</v>
      </c>
      <c r="B26" s="463"/>
      <c r="C26" s="463"/>
      <c r="D26" s="463"/>
      <c r="E26" s="463"/>
      <c r="F26" s="463"/>
      <c r="G26" s="463"/>
      <c r="H26" s="463"/>
      <c r="I26" s="463"/>
      <c r="J26" s="154"/>
      <c r="K26" s="40"/>
      <c r="L26" s="41" t="s">
        <v>27</v>
      </c>
      <c r="M26" s="42"/>
      <c r="N26" s="1"/>
      <c r="O26" s="1"/>
      <c r="P26" s="1"/>
      <c r="Q26" s="1"/>
    </row>
    <row r="27" spans="1:17" s="8" customFormat="1" ht="24" customHeight="1">
      <c r="A27" s="464" t="s">
        <v>28</v>
      </c>
      <c r="B27" s="465"/>
      <c r="C27" s="465"/>
      <c r="D27" s="465"/>
      <c r="E27" s="465"/>
      <c r="F27" s="465"/>
      <c r="G27" s="468" t="s">
        <v>29</v>
      </c>
      <c r="H27" s="470" t="s">
        <v>30</v>
      </c>
      <c r="I27" s="472" t="s">
        <v>31</v>
      </c>
      <c r="J27" s="473"/>
      <c r="K27" s="453" t="s">
        <v>32</v>
      </c>
      <c r="L27" s="455" t="s">
        <v>33</v>
      </c>
      <c r="M27" s="42"/>
      <c r="N27" s="1"/>
      <c r="O27" s="1"/>
      <c r="P27" s="1"/>
      <c r="Q27" s="1"/>
    </row>
    <row r="28" spans="1:17" s="8" customFormat="1" ht="46.5" customHeight="1">
      <c r="A28" s="466"/>
      <c r="B28" s="467"/>
      <c r="C28" s="467"/>
      <c r="D28" s="467"/>
      <c r="E28" s="467"/>
      <c r="F28" s="467"/>
      <c r="G28" s="469"/>
      <c r="H28" s="471"/>
      <c r="I28" s="43" t="s">
        <v>34</v>
      </c>
      <c r="J28" s="44" t="s">
        <v>35</v>
      </c>
      <c r="K28" s="454"/>
      <c r="L28" s="456"/>
      <c r="M28" s="1"/>
      <c r="N28" s="1"/>
      <c r="O28" s="1"/>
      <c r="P28" s="1"/>
      <c r="Q28" s="1"/>
    </row>
    <row r="29" spans="1:17" s="8" customFormat="1" ht="11.25" customHeight="1">
      <c r="A29" s="457" t="s">
        <v>36</v>
      </c>
      <c r="B29" s="458"/>
      <c r="C29" s="458"/>
      <c r="D29" s="458"/>
      <c r="E29" s="458"/>
      <c r="F29" s="459"/>
      <c r="G29" s="45">
        <v>2</v>
      </c>
      <c r="H29" s="46">
        <v>3</v>
      </c>
      <c r="I29" s="47" t="s">
        <v>37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38</v>
      </c>
      <c r="H30" s="54">
        <v>1</v>
      </c>
      <c r="I30" s="55">
        <f>SUM(I31+I42+I61+I82+I89+I109+I131+I150+I160)</f>
        <v>276800</v>
      </c>
      <c r="J30" s="55">
        <f>SUM(J31+J42+J61+J82+J89+J109+J131+J150+J160)</f>
        <v>207600</v>
      </c>
      <c r="K30" s="56">
        <f>SUM(K31+K42+K61+K82+K89+K109+K131+K150+K160)</f>
        <v>183510.21000000002</v>
      </c>
      <c r="L30" s="55">
        <f>SUM(L31+L42+L61+L82+L89+L109+L131+L150+L160)</f>
        <v>183510.21000000002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39</v>
      </c>
      <c r="H31" s="54">
        <v>2</v>
      </c>
      <c r="I31" s="55">
        <f>SUM(I32+I38)</f>
        <v>270800</v>
      </c>
      <c r="J31" s="55">
        <f>SUM(J32+J38)</f>
        <v>203100</v>
      </c>
      <c r="K31" s="64">
        <f>SUM(K32+K38)</f>
        <v>183260.21000000002</v>
      </c>
      <c r="L31" s="65">
        <f>SUM(L32+L38)</f>
        <v>183260.21000000002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40</v>
      </c>
      <c r="H32" s="54">
        <v>3</v>
      </c>
      <c r="I32" s="55">
        <f>SUM(I33)</f>
        <v>266900</v>
      </c>
      <c r="J32" s="55">
        <f>SUM(J33)</f>
        <v>200100</v>
      </c>
      <c r="K32" s="56">
        <f>SUM(K33)</f>
        <v>180644.32</v>
      </c>
      <c r="L32" s="55">
        <f>SUM(L33)</f>
        <v>180644.32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40</v>
      </c>
      <c r="H33" s="54">
        <v>4</v>
      </c>
      <c r="I33" s="55">
        <f>SUM(I34+I36)</f>
        <v>266900</v>
      </c>
      <c r="J33" s="55">
        <f t="shared" ref="J33:L34" si="0">SUM(J34)</f>
        <v>200100</v>
      </c>
      <c r="K33" s="55">
        <f t="shared" si="0"/>
        <v>180644.32</v>
      </c>
      <c r="L33" s="55">
        <f t="shared" si="0"/>
        <v>180644.32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41</v>
      </c>
      <c r="H34" s="54">
        <v>5</v>
      </c>
      <c r="I34" s="56">
        <f>SUM(I35)</f>
        <v>266900</v>
      </c>
      <c r="J34" s="56">
        <f t="shared" si="0"/>
        <v>200100</v>
      </c>
      <c r="K34" s="56">
        <f t="shared" si="0"/>
        <v>180644.32</v>
      </c>
      <c r="L34" s="56">
        <f t="shared" si="0"/>
        <v>180644.32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41</v>
      </c>
      <c r="H35" s="54">
        <v>6</v>
      </c>
      <c r="I35" s="72">
        <v>266900</v>
      </c>
      <c r="J35" s="73">
        <v>200100</v>
      </c>
      <c r="K35" s="73">
        <v>180644.32</v>
      </c>
      <c r="L35" s="73">
        <v>180644.32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42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42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43</v>
      </c>
      <c r="H38" s="54">
        <v>9</v>
      </c>
      <c r="I38" s="56">
        <f t="shared" ref="I38:L40" si="1">I39</f>
        <v>3900</v>
      </c>
      <c r="J38" s="55">
        <f t="shared" si="1"/>
        <v>3000</v>
      </c>
      <c r="K38" s="56">
        <f t="shared" si="1"/>
        <v>2615.89</v>
      </c>
      <c r="L38" s="55">
        <f t="shared" si="1"/>
        <v>2615.89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43</v>
      </c>
      <c r="H39" s="54">
        <v>10</v>
      </c>
      <c r="I39" s="56">
        <f t="shared" si="1"/>
        <v>3900</v>
      </c>
      <c r="J39" s="55">
        <f t="shared" si="1"/>
        <v>3000</v>
      </c>
      <c r="K39" s="55">
        <f t="shared" si="1"/>
        <v>2615.89</v>
      </c>
      <c r="L39" s="55">
        <f t="shared" si="1"/>
        <v>2615.89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43</v>
      </c>
      <c r="H40" s="54">
        <v>11</v>
      </c>
      <c r="I40" s="55">
        <f t="shared" si="1"/>
        <v>3900</v>
      </c>
      <c r="J40" s="55">
        <f t="shared" si="1"/>
        <v>3000</v>
      </c>
      <c r="K40" s="55">
        <f t="shared" si="1"/>
        <v>2615.89</v>
      </c>
      <c r="L40" s="55">
        <f t="shared" si="1"/>
        <v>2615.89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43</v>
      </c>
      <c r="H41" s="54">
        <v>12</v>
      </c>
      <c r="I41" s="74">
        <v>3900</v>
      </c>
      <c r="J41" s="73">
        <v>3000</v>
      </c>
      <c r="K41" s="73">
        <v>2615.89</v>
      </c>
      <c r="L41" s="73">
        <v>2615.89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44</v>
      </c>
      <c r="H42" s="54">
        <v>13</v>
      </c>
      <c r="I42" s="77">
        <f t="shared" ref="I42:L44" si="2">I43</f>
        <v>6000</v>
      </c>
      <c r="J42" s="78">
        <f t="shared" si="2"/>
        <v>4500</v>
      </c>
      <c r="K42" s="77">
        <f t="shared" si="2"/>
        <v>250</v>
      </c>
      <c r="L42" s="77">
        <f t="shared" si="2"/>
        <v>250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44</v>
      </c>
      <c r="H43" s="54">
        <v>14</v>
      </c>
      <c r="I43" s="55">
        <f t="shared" si="2"/>
        <v>6000</v>
      </c>
      <c r="J43" s="56">
        <f t="shared" si="2"/>
        <v>4500</v>
      </c>
      <c r="K43" s="55">
        <f t="shared" si="2"/>
        <v>250</v>
      </c>
      <c r="L43" s="56">
        <f t="shared" si="2"/>
        <v>250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44</v>
      </c>
      <c r="H44" s="54">
        <v>15</v>
      </c>
      <c r="I44" s="55">
        <f t="shared" si="2"/>
        <v>6000</v>
      </c>
      <c r="J44" s="56">
        <f t="shared" si="2"/>
        <v>4500</v>
      </c>
      <c r="K44" s="65">
        <f t="shared" si="2"/>
        <v>250</v>
      </c>
      <c r="L44" s="65">
        <f t="shared" si="2"/>
        <v>250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44</v>
      </c>
      <c r="H45" s="54">
        <v>16</v>
      </c>
      <c r="I45" s="84">
        <f>SUM(I46:I60)</f>
        <v>6000</v>
      </c>
      <c r="J45" s="84">
        <f>SUM(J46:J60)</f>
        <v>4500</v>
      </c>
      <c r="K45" s="85">
        <f>SUM(K46:K60)</f>
        <v>250</v>
      </c>
      <c r="L45" s="85">
        <f>SUM(L46:L60)</f>
        <v>250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45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46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hidden="1" customHeight="1" collapsed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47</v>
      </c>
      <c r="H48" s="54">
        <v>19</v>
      </c>
      <c r="I48" s="73">
        <v>0</v>
      </c>
      <c r="J48" s="73">
        <v>0</v>
      </c>
      <c r="K48" s="73">
        <v>0</v>
      </c>
      <c r="L48" s="73">
        <v>0</v>
      </c>
      <c r="Q48" s="70"/>
      <c r="R48" s="70"/>
    </row>
    <row r="49" spans="1:19" ht="27" hidden="1" customHeight="1" collapsed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48</v>
      </c>
      <c r="H49" s="54">
        <v>20</v>
      </c>
      <c r="I49" s="73">
        <v>0</v>
      </c>
      <c r="J49" s="73">
        <v>0</v>
      </c>
      <c r="K49" s="73">
        <v>0</v>
      </c>
      <c r="L49" s="73">
        <v>0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49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hidden="1" customHeight="1" collapsed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50</v>
      </c>
      <c r="H51" s="54">
        <v>22</v>
      </c>
      <c r="I51" s="74">
        <v>0</v>
      </c>
      <c r="J51" s="73">
        <v>0</v>
      </c>
      <c r="K51" s="73">
        <v>0</v>
      </c>
      <c r="L51" s="73">
        <v>0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51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52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53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54</v>
      </c>
      <c r="H55" s="54">
        <v>26</v>
      </c>
      <c r="I55" s="74">
        <v>6000</v>
      </c>
      <c r="J55" s="73">
        <v>4500</v>
      </c>
      <c r="K55" s="73">
        <v>250</v>
      </c>
      <c r="L55" s="73">
        <v>250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55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hidden="1" customHeight="1" collapsed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56</v>
      </c>
      <c r="H57" s="54">
        <v>28</v>
      </c>
      <c r="I57" s="74">
        <v>0</v>
      </c>
      <c r="J57" s="73">
        <v>0</v>
      </c>
      <c r="K57" s="73">
        <v>0</v>
      </c>
      <c r="L57" s="73">
        <v>0</v>
      </c>
      <c r="Q57" s="70"/>
      <c r="R57" s="70"/>
    </row>
    <row r="58" spans="1:19" ht="27.75" hidden="1" customHeight="1" collapsed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57</v>
      </c>
      <c r="H58" s="54">
        <v>29</v>
      </c>
      <c r="I58" s="74">
        <v>0</v>
      </c>
      <c r="J58" s="73">
        <v>0</v>
      </c>
      <c r="K58" s="73">
        <v>0</v>
      </c>
      <c r="L58" s="73">
        <v>0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58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hidden="1" customHeight="1" collapsed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59</v>
      </c>
      <c r="H60" s="54">
        <v>31</v>
      </c>
      <c r="I60" s="74">
        <v>0</v>
      </c>
      <c r="J60" s="73">
        <v>0</v>
      </c>
      <c r="K60" s="73">
        <v>0</v>
      </c>
      <c r="L60" s="73">
        <v>0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60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61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62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62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63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64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65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66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66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63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64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65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67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68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69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70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71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72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72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72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72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73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74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74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74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75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76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77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78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79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79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79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80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81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82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82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82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83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84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85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86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86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86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87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88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88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88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89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90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91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91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91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92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93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94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94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94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94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95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95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95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95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96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96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96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96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97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98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97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99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hidden="1" customHeight="1" collapsed="1">
      <c r="A131" s="101">
        <v>2</v>
      </c>
      <c r="B131" s="50">
        <v>7</v>
      </c>
      <c r="C131" s="50"/>
      <c r="D131" s="51"/>
      <c r="E131" s="51"/>
      <c r="F131" s="53"/>
      <c r="G131" s="52" t="s">
        <v>100</v>
      </c>
      <c r="H131" s="54">
        <v>102</v>
      </c>
      <c r="I131" s="56">
        <f>SUM(I132+I137+I145)</f>
        <v>0</v>
      </c>
      <c r="J131" s="97">
        <f>SUM(J132+J137+J145)</f>
        <v>0</v>
      </c>
      <c r="K131" s="56">
        <f>SUM(K132+K137+K145)</f>
        <v>0</v>
      </c>
      <c r="L131" s="55">
        <f>SUM(L132+L137+L145)</f>
        <v>0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101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101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101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102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103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104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105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105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106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107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108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108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108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109</v>
      </c>
      <c r="H145" s="54">
        <v>116</v>
      </c>
      <c r="I145" s="56">
        <f t="shared" ref="I145:L146" si="15">I146</f>
        <v>0</v>
      </c>
      <c r="J145" s="97">
        <f t="shared" si="15"/>
        <v>0</v>
      </c>
      <c r="K145" s="56">
        <f t="shared" si="15"/>
        <v>0</v>
      </c>
      <c r="L145" s="55">
        <f t="shared" si="15"/>
        <v>0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109</v>
      </c>
      <c r="H146" s="54">
        <v>117</v>
      </c>
      <c r="I146" s="85">
        <f t="shared" si="15"/>
        <v>0</v>
      </c>
      <c r="J146" s="111">
        <f t="shared" si="15"/>
        <v>0</v>
      </c>
      <c r="K146" s="85">
        <f t="shared" si="15"/>
        <v>0</v>
      </c>
      <c r="L146" s="84">
        <f t="shared" si="15"/>
        <v>0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109</v>
      </c>
      <c r="H147" s="54">
        <v>118</v>
      </c>
      <c r="I147" s="56">
        <f>SUM(I148:I149)</f>
        <v>0</v>
      </c>
      <c r="J147" s="97">
        <f>SUM(J148:J149)</f>
        <v>0</v>
      </c>
      <c r="K147" s="56">
        <f>SUM(K148:K149)</f>
        <v>0</v>
      </c>
      <c r="L147" s="55">
        <f>SUM(L148:L149)</f>
        <v>0</v>
      </c>
    </row>
    <row r="148" spans="1:12" s="8" customFormat="1" hidden="1" collapsed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110</v>
      </c>
      <c r="H148" s="54">
        <v>119</v>
      </c>
      <c r="I148" s="112">
        <v>0</v>
      </c>
      <c r="J148" s="112">
        <v>0</v>
      </c>
      <c r="K148" s="112">
        <v>0</v>
      </c>
      <c r="L148" s="112">
        <v>0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111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112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112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113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113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114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115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116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117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117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117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118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119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120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120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120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121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122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123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124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125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126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127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128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129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130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131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132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133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134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135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136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136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137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137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138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139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140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141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141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142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143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144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145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146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146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147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148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149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150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150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150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151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151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151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152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153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154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155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156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157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157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157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158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158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159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160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161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162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163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158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164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164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165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165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166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166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166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167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168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169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170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171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172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173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173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174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175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176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177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178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179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180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180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181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182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183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183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184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185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186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186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187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188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189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189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189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190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190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190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191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191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192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193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194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195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173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173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196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175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176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177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178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197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198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198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199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200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201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201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202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203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204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204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205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206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207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207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207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190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190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190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191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191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192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193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208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209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195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173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173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196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175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176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177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210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197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211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211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212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213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214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214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215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216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217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217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218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219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220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220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221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190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190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190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222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222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223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224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225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172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172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173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196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175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176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177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178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197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211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211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212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213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214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214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215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216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217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217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218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226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220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220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220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190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190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190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222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222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223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224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227</v>
      </c>
      <c r="H360" s="54">
        <v>330</v>
      </c>
      <c r="I360" s="107">
        <f>SUM(I30+I176)</f>
        <v>276800</v>
      </c>
      <c r="J360" s="107">
        <f>SUM(J30+J176)</f>
        <v>207600</v>
      </c>
      <c r="K360" s="107">
        <f>SUM(K30+K176)</f>
        <v>183510.21000000002</v>
      </c>
      <c r="L360" s="107">
        <f>SUM(L30+L176)</f>
        <v>183510.21000000002</v>
      </c>
    </row>
    <row r="361" spans="1:12" s="8" customFormat="1" ht="18.75" customHeight="1">
      <c r="A361" s="1"/>
      <c r="B361" s="1"/>
      <c r="C361" s="1"/>
      <c r="D361" s="1"/>
      <c r="E361" s="1"/>
      <c r="F361" s="156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54"/>
      <c r="G362" s="142" t="s">
        <v>228</v>
      </c>
      <c r="H362" s="143"/>
      <c r="I362" s="144"/>
      <c r="J362" s="141"/>
      <c r="K362" s="460" t="s">
        <v>229</v>
      </c>
      <c r="L362" s="460"/>
    </row>
    <row r="363" spans="1:12" s="8" customFormat="1" ht="18.75" customHeight="1">
      <c r="A363" s="146"/>
      <c r="B363" s="146"/>
      <c r="C363" s="146"/>
      <c r="D363" s="147" t="s">
        <v>230</v>
      </c>
      <c r="G363" s="143"/>
      <c r="H363" s="143"/>
      <c r="I363" s="153" t="s">
        <v>231</v>
      </c>
      <c r="J363" s="1"/>
      <c r="K363" s="452" t="s">
        <v>232</v>
      </c>
      <c r="L363" s="452"/>
    </row>
    <row r="364" spans="1:12" s="8" customFormat="1" ht="15.75" customHeight="1">
      <c r="A364" s="1"/>
      <c r="B364" s="1"/>
      <c r="C364" s="1"/>
      <c r="D364" s="1"/>
      <c r="E364" s="1"/>
      <c r="F364" s="156"/>
      <c r="G364" s="1"/>
      <c r="H364" s="1"/>
      <c r="I364" s="150"/>
      <c r="J364" s="1"/>
      <c r="K364" s="150"/>
      <c r="L364" s="150"/>
    </row>
    <row r="365" spans="1:12" s="8" customFormat="1" ht="15.75" customHeight="1">
      <c r="A365" s="1"/>
      <c r="B365" s="1"/>
      <c r="C365" s="1"/>
      <c r="D365" s="142"/>
      <c r="E365" s="142"/>
      <c r="F365" s="154"/>
      <c r="G365" s="142" t="s">
        <v>233</v>
      </c>
      <c r="H365" s="1"/>
      <c r="I365" s="150"/>
      <c r="J365" s="1"/>
      <c r="K365" s="460" t="s">
        <v>234</v>
      </c>
      <c r="L365" s="460"/>
    </row>
    <row r="366" spans="1:12" s="8" customFormat="1" ht="26.25" customHeight="1">
      <c r="A366" s="1"/>
      <c r="B366" s="1"/>
      <c r="C366" s="1"/>
      <c r="D366" s="450" t="s">
        <v>235</v>
      </c>
      <c r="E366" s="451"/>
      <c r="F366" s="451"/>
      <c r="G366" s="451"/>
      <c r="H366" s="151"/>
      <c r="I366" s="152" t="s">
        <v>231</v>
      </c>
      <c r="J366" s="1"/>
      <c r="K366" s="452" t="s">
        <v>232</v>
      </c>
      <c r="L366" s="452"/>
    </row>
  </sheetData>
  <mergeCells count="27"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D366:G366"/>
    <mergeCell ref="K366:L366"/>
    <mergeCell ref="K27:K28"/>
    <mergeCell ref="L27:L28"/>
    <mergeCell ref="A29:F29"/>
    <mergeCell ref="K362:L362"/>
    <mergeCell ref="K363:L363"/>
    <mergeCell ref="K365:L365"/>
  </mergeCells>
  <pageMargins left="0.51181102362204722" right="0" top="0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21" sqref="R21"/>
    </sheetView>
  </sheetViews>
  <sheetFormatPr defaultRowHeight="15"/>
  <cols>
    <col min="1" max="4" width="2" style="1" customWidth="1"/>
    <col min="5" max="5" width="2.140625" style="1" customWidth="1"/>
    <col min="6" max="6" width="3.5703125" style="161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65" t="s">
        <v>0</v>
      </c>
      <c r="K1" s="165"/>
      <c r="L1" s="165"/>
      <c r="M1" s="7"/>
      <c r="N1" s="165"/>
      <c r="O1" s="165"/>
      <c r="P1" s="16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65" t="s">
        <v>1</v>
      </c>
      <c r="K2" s="165"/>
      <c r="L2" s="165"/>
      <c r="M2" s="7"/>
      <c r="N2" s="165"/>
      <c r="O2" s="165"/>
      <c r="P2" s="16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65" t="s">
        <v>2</v>
      </c>
      <c r="K3" s="165"/>
      <c r="L3" s="165"/>
      <c r="M3" s="7"/>
      <c r="N3" s="165"/>
      <c r="O3" s="165"/>
      <c r="P3" s="16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65" t="s">
        <v>4</v>
      </c>
      <c r="K4" s="165"/>
      <c r="L4" s="165"/>
      <c r="M4" s="7"/>
      <c r="N4" s="11"/>
      <c r="O4" s="11"/>
      <c r="P4" s="16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65" t="s">
        <v>5</v>
      </c>
      <c r="K5" s="165"/>
      <c r="L5" s="165"/>
      <c r="M5" s="7"/>
      <c r="N5" s="165"/>
      <c r="O5" s="165"/>
      <c r="P5" s="165"/>
      <c r="Q5" s="16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74" t="s">
        <v>6</v>
      </c>
      <c r="H6" s="474"/>
      <c r="I6" s="474"/>
      <c r="J6" s="47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5" t="s">
        <v>7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62"/>
      <c r="B8" s="163"/>
      <c r="C8" s="163"/>
      <c r="D8" s="163"/>
      <c r="E8" s="163"/>
      <c r="F8" s="163"/>
      <c r="G8" s="477" t="s">
        <v>8</v>
      </c>
      <c r="H8" s="477"/>
      <c r="I8" s="477"/>
      <c r="J8" s="477"/>
      <c r="K8" s="477"/>
      <c r="L8" s="163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8" t="s">
        <v>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4" t="s">
        <v>10</v>
      </c>
      <c r="H10" s="474"/>
      <c r="I10" s="474"/>
      <c r="J10" s="474"/>
      <c r="K10" s="474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9" t="s">
        <v>11</v>
      </c>
      <c r="H11" s="479"/>
      <c r="I11" s="479"/>
      <c r="J11" s="479"/>
      <c r="K11" s="47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1.25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8" t="s">
        <v>12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4" t="s">
        <v>13</v>
      </c>
      <c r="H15" s="474"/>
      <c r="I15" s="474"/>
      <c r="J15" s="474"/>
      <c r="K15" s="474"/>
    </row>
    <row r="16" spans="1:36" ht="11.25" customHeight="1">
      <c r="G16" s="480" t="s">
        <v>14</v>
      </c>
      <c r="H16" s="480"/>
      <c r="I16" s="480"/>
      <c r="J16" s="480"/>
      <c r="K16" s="480"/>
    </row>
    <row r="17" spans="1:17" s="8" customFormat="1" ht="15" customHeight="1">
      <c r="A17" s="1"/>
      <c r="E17" s="481" t="s">
        <v>15</v>
      </c>
      <c r="F17" s="481"/>
      <c r="G17" s="481"/>
      <c r="H17" s="481"/>
      <c r="I17" s="481"/>
      <c r="J17" s="481"/>
      <c r="K17" s="481"/>
      <c r="M17" s="1"/>
      <c r="N17" s="1"/>
      <c r="O17" s="1"/>
      <c r="P17" s="1"/>
      <c r="Q17" s="1"/>
    </row>
    <row r="18" spans="1:17" s="8" customFormat="1" ht="12" customHeight="1">
      <c r="A18" s="482" t="s">
        <v>16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18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65"/>
      <c r="F21" s="164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61" t="s">
        <v>236</v>
      </c>
      <c r="B22" s="461"/>
      <c r="C22" s="461"/>
      <c r="D22" s="461"/>
      <c r="E22" s="461"/>
      <c r="F22" s="461"/>
      <c r="G22" s="461"/>
      <c r="H22" s="461"/>
      <c r="I22" s="461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61" t="s">
        <v>22</v>
      </c>
      <c r="B23" s="461"/>
      <c r="C23" s="461"/>
      <c r="D23" s="461"/>
      <c r="E23" s="461"/>
      <c r="F23" s="461"/>
      <c r="G23" s="461"/>
      <c r="H23" s="461"/>
      <c r="I23" s="461"/>
      <c r="J23" s="166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247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462" t="s">
        <v>26</v>
      </c>
      <c r="H25" s="462"/>
      <c r="I25" s="36" t="s">
        <v>238</v>
      </c>
      <c r="J25" s="37" t="s">
        <v>239</v>
      </c>
      <c r="K25" s="38" t="s">
        <v>240</v>
      </c>
      <c r="L25" s="38" t="s">
        <v>241</v>
      </c>
      <c r="M25" s="19"/>
      <c r="N25" s="1"/>
      <c r="O25" s="1"/>
      <c r="P25" s="1"/>
      <c r="Q25" s="1"/>
    </row>
    <row r="26" spans="1:17" s="8" customFormat="1">
      <c r="A26" s="463" t="s">
        <v>248</v>
      </c>
      <c r="B26" s="463"/>
      <c r="C26" s="463"/>
      <c r="D26" s="463"/>
      <c r="E26" s="463"/>
      <c r="F26" s="463"/>
      <c r="G26" s="463"/>
      <c r="H26" s="463"/>
      <c r="I26" s="463"/>
      <c r="J26" s="168"/>
      <c r="K26" s="40"/>
      <c r="L26" s="41" t="s">
        <v>27</v>
      </c>
      <c r="M26" s="42"/>
      <c r="N26" s="1"/>
      <c r="O26" s="1"/>
      <c r="P26" s="1"/>
      <c r="Q26" s="1"/>
    </row>
    <row r="27" spans="1:17" s="8" customFormat="1" ht="24" customHeight="1">
      <c r="A27" s="464" t="s">
        <v>28</v>
      </c>
      <c r="B27" s="465"/>
      <c r="C27" s="465"/>
      <c r="D27" s="465"/>
      <c r="E27" s="465"/>
      <c r="F27" s="465"/>
      <c r="G27" s="468" t="s">
        <v>29</v>
      </c>
      <c r="H27" s="470" t="s">
        <v>30</v>
      </c>
      <c r="I27" s="472" t="s">
        <v>31</v>
      </c>
      <c r="J27" s="473"/>
      <c r="K27" s="453" t="s">
        <v>32</v>
      </c>
      <c r="L27" s="455" t="s">
        <v>33</v>
      </c>
      <c r="M27" s="42"/>
      <c r="N27" s="1"/>
      <c r="O27" s="1"/>
      <c r="P27" s="1"/>
      <c r="Q27" s="1"/>
    </row>
    <row r="28" spans="1:17" s="8" customFormat="1" ht="46.5" customHeight="1">
      <c r="A28" s="466"/>
      <c r="B28" s="467"/>
      <c r="C28" s="467"/>
      <c r="D28" s="467"/>
      <c r="E28" s="467"/>
      <c r="F28" s="467"/>
      <c r="G28" s="469"/>
      <c r="H28" s="471"/>
      <c r="I28" s="43" t="s">
        <v>34</v>
      </c>
      <c r="J28" s="44" t="s">
        <v>35</v>
      </c>
      <c r="K28" s="454"/>
      <c r="L28" s="456"/>
      <c r="M28" s="1"/>
      <c r="N28" s="1"/>
      <c r="O28" s="1"/>
      <c r="P28" s="1"/>
      <c r="Q28" s="1"/>
    </row>
    <row r="29" spans="1:17" s="8" customFormat="1" ht="11.25" customHeight="1">
      <c r="A29" s="457" t="s">
        <v>36</v>
      </c>
      <c r="B29" s="458"/>
      <c r="C29" s="458"/>
      <c r="D29" s="458"/>
      <c r="E29" s="458"/>
      <c r="F29" s="459"/>
      <c r="G29" s="45">
        <v>2</v>
      </c>
      <c r="H29" s="46">
        <v>3</v>
      </c>
      <c r="I29" s="47" t="s">
        <v>37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38</v>
      </c>
      <c r="H30" s="54">
        <v>1</v>
      </c>
      <c r="I30" s="55">
        <f>SUM(I31+I42+I61+I82+I89+I109+I131+I150+I160)</f>
        <v>47000</v>
      </c>
      <c r="J30" s="55">
        <f>SUM(J31+J42+J61+J82+J89+J109+J131+J150+J160)</f>
        <v>41200</v>
      </c>
      <c r="K30" s="56">
        <f>SUM(K31+K42+K61+K82+K89+K109+K131+K150+K160)</f>
        <v>31165.52</v>
      </c>
      <c r="L30" s="55">
        <f>SUM(L31+L42+L61+L82+L89+L109+L131+L150+L160)</f>
        <v>31165.52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39</v>
      </c>
      <c r="H31" s="54">
        <v>2</v>
      </c>
      <c r="I31" s="55">
        <f>SUM(I32+I38)</f>
        <v>38500</v>
      </c>
      <c r="J31" s="55">
        <f>SUM(J32+J38)</f>
        <v>34000</v>
      </c>
      <c r="K31" s="64">
        <f>SUM(K32+K38)</f>
        <v>29927.75</v>
      </c>
      <c r="L31" s="65">
        <f>SUM(L32+L38)</f>
        <v>29927.75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40</v>
      </c>
      <c r="H32" s="54">
        <v>3</v>
      </c>
      <c r="I32" s="55">
        <f>SUM(I33)</f>
        <v>37900</v>
      </c>
      <c r="J32" s="55">
        <f>SUM(J33)</f>
        <v>33500</v>
      </c>
      <c r="K32" s="56">
        <f>SUM(K33)</f>
        <v>29500</v>
      </c>
      <c r="L32" s="55">
        <f>SUM(L33)</f>
        <v>29500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40</v>
      </c>
      <c r="H33" s="54">
        <v>4</v>
      </c>
      <c r="I33" s="55">
        <f>SUM(I34+I36)</f>
        <v>37900</v>
      </c>
      <c r="J33" s="55">
        <f t="shared" ref="J33:L34" si="0">SUM(J34)</f>
        <v>33500</v>
      </c>
      <c r="K33" s="55">
        <f t="shared" si="0"/>
        <v>29500</v>
      </c>
      <c r="L33" s="55">
        <f t="shared" si="0"/>
        <v>29500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41</v>
      </c>
      <c r="H34" s="54">
        <v>5</v>
      </c>
      <c r="I34" s="56">
        <f>SUM(I35)</f>
        <v>37900</v>
      </c>
      <c r="J34" s="56">
        <f t="shared" si="0"/>
        <v>33500</v>
      </c>
      <c r="K34" s="56">
        <f t="shared" si="0"/>
        <v>29500</v>
      </c>
      <c r="L34" s="56">
        <f t="shared" si="0"/>
        <v>29500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41</v>
      </c>
      <c r="H35" s="54">
        <v>6</v>
      </c>
      <c r="I35" s="72">
        <v>37900</v>
      </c>
      <c r="J35" s="73">
        <v>33500</v>
      </c>
      <c r="K35" s="73">
        <v>29500</v>
      </c>
      <c r="L35" s="73">
        <v>29500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42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42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43</v>
      </c>
      <c r="H38" s="54">
        <v>9</v>
      </c>
      <c r="I38" s="56">
        <f t="shared" ref="I38:L40" si="1">I39</f>
        <v>600</v>
      </c>
      <c r="J38" s="55">
        <f t="shared" si="1"/>
        <v>500</v>
      </c>
      <c r="K38" s="56">
        <f t="shared" si="1"/>
        <v>427.75</v>
      </c>
      <c r="L38" s="55">
        <f t="shared" si="1"/>
        <v>427.75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43</v>
      </c>
      <c r="H39" s="54">
        <v>10</v>
      </c>
      <c r="I39" s="56">
        <f t="shared" si="1"/>
        <v>600</v>
      </c>
      <c r="J39" s="55">
        <f t="shared" si="1"/>
        <v>500</v>
      </c>
      <c r="K39" s="55">
        <f t="shared" si="1"/>
        <v>427.75</v>
      </c>
      <c r="L39" s="55">
        <f t="shared" si="1"/>
        <v>427.75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43</v>
      </c>
      <c r="H40" s="54">
        <v>11</v>
      </c>
      <c r="I40" s="55">
        <f t="shared" si="1"/>
        <v>600</v>
      </c>
      <c r="J40" s="55">
        <f t="shared" si="1"/>
        <v>500</v>
      </c>
      <c r="K40" s="55">
        <f t="shared" si="1"/>
        <v>427.75</v>
      </c>
      <c r="L40" s="55">
        <f t="shared" si="1"/>
        <v>427.75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43</v>
      </c>
      <c r="H41" s="54">
        <v>12</v>
      </c>
      <c r="I41" s="74">
        <v>600</v>
      </c>
      <c r="J41" s="73">
        <v>500</v>
      </c>
      <c r="K41" s="73">
        <v>427.75</v>
      </c>
      <c r="L41" s="73">
        <v>427.75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44</v>
      </c>
      <c r="H42" s="54">
        <v>13</v>
      </c>
      <c r="I42" s="77">
        <f t="shared" ref="I42:L44" si="2">I43</f>
        <v>8500</v>
      </c>
      <c r="J42" s="78">
        <f t="shared" si="2"/>
        <v>7200</v>
      </c>
      <c r="K42" s="77">
        <f t="shared" si="2"/>
        <v>1237.77</v>
      </c>
      <c r="L42" s="77">
        <f t="shared" si="2"/>
        <v>1237.77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44</v>
      </c>
      <c r="H43" s="54">
        <v>14</v>
      </c>
      <c r="I43" s="55">
        <f t="shared" si="2"/>
        <v>8500</v>
      </c>
      <c r="J43" s="56">
        <f t="shared" si="2"/>
        <v>7200</v>
      </c>
      <c r="K43" s="55">
        <f t="shared" si="2"/>
        <v>1237.77</v>
      </c>
      <c r="L43" s="56">
        <f t="shared" si="2"/>
        <v>1237.77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44</v>
      </c>
      <c r="H44" s="54">
        <v>15</v>
      </c>
      <c r="I44" s="55">
        <f t="shared" si="2"/>
        <v>8500</v>
      </c>
      <c r="J44" s="56">
        <f t="shared" si="2"/>
        <v>7200</v>
      </c>
      <c r="K44" s="65">
        <f t="shared" si="2"/>
        <v>1237.77</v>
      </c>
      <c r="L44" s="65">
        <f t="shared" si="2"/>
        <v>1237.77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44</v>
      </c>
      <c r="H45" s="54">
        <v>16</v>
      </c>
      <c r="I45" s="84">
        <f>SUM(I46:I60)</f>
        <v>8500</v>
      </c>
      <c r="J45" s="84">
        <f>SUM(J46:J60)</f>
        <v>7200</v>
      </c>
      <c r="K45" s="85">
        <f>SUM(K46:K60)</f>
        <v>1237.77</v>
      </c>
      <c r="L45" s="85">
        <f>SUM(L46:L60)</f>
        <v>1237.77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45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46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customHeight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47</v>
      </c>
      <c r="H48" s="54">
        <v>19</v>
      </c>
      <c r="I48" s="73">
        <v>2000</v>
      </c>
      <c r="J48" s="73">
        <v>1600</v>
      </c>
      <c r="K48" s="73">
        <v>823.22</v>
      </c>
      <c r="L48" s="73">
        <v>823.22</v>
      </c>
      <c r="Q48" s="70"/>
      <c r="R48" s="70"/>
    </row>
    <row r="49" spans="1:19" ht="27" customHeight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48</v>
      </c>
      <c r="H49" s="54">
        <v>20</v>
      </c>
      <c r="I49" s="73">
        <v>3000</v>
      </c>
      <c r="J49" s="73">
        <v>2500</v>
      </c>
      <c r="K49" s="73">
        <v>414.55</v>
      </c>
      <c r="L49" s="73">
        <v>414.55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49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customHeight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50</v>
      </c>
      <c r="H51" s="54">
        <v>22</v>
      </c>
      <c r="I51" s="74">
        <v>200</v>
      </c>
      <c r="J51" s="73">
        <v>200</v>
      </c>
      <c r="K51" s="73">
        <v>0</v>
      </c>
      <c r="L51" s="73">
        <v>0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51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52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53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54</v>
      </c>
      <c r="H55" s="54">
        <v>26</v>
      </c>
      <c r="I55" s="74">
        <v>1000</v>
      </c>
      <c r="J55" s="73">
        <v>900</v>
      </c>
      <c r="K55" s="73">
        <v>0</v>
      </c>
      <c r="L55" s="73">
        <v>0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55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customHeight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56</v>
      </c>
      <c r="H57" s="54">
        <v>28</v>
      </c>
      <c r="I57" s="74">
        <v>100</v>
      </c>
      <c r="J57" s="73">
        <v>100</v>
      </c>
      <c r="K57" s="73">
        <v>0</v>
      </c>
      <c r="L57" s="73">
        <v>0</v>
      </c>
      <c r="Q57" s="70"/>
      <c r="R57" s="70"/>
    </row>
    <row r="58" spans="1:19" ht="27.75" customHeight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57</v>
      </c>
      <c r="H58" s="54">
        <v>29</v>
      </c>
      <c r="I58" s="74">
        <v>1000</v>
      </c>
      <c r="J58" s="73">
        <v>900</v>
      </c>
      <c r="K58" s="73">
        <v>0</v>
      </c>
      <c r="L58" s="73">
        <v>0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58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customHeight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59</v>
      </c>
      <c r="H60" s="54">
        <v>31</v>
      </c>
      <c r="I60" s="74">
        <v>1200</v>
      </c>
      <c r="J60" s="73">
        <v>1000</v>
      </c>
      <c r="K60" s="73">
        <v>0</v>
      </c>
      <c r="L60" s="73">
        <v>0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60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61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62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62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63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64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65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66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66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63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64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65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67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68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69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70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71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72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72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72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72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73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74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74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74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75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76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77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78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79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79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79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80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81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82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82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82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83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84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85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86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86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86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87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88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88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88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89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90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91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91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91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92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93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94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94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94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94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95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95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95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95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96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96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96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96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97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98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97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99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hidden="1" customHeight="1" collapsed="1">
      <c r="A131" s="101">
        <v>2</v>
      </c>
      <c r="B131" s="50">
        <v>7</v>
      </c>
      <c r="C131" s="50"/>
      <c r="D131" s="51"/>
      <c r="E131" s="51"/>
      <c r="F131" s="53"/>
      <c r="G131" s="52" t="s">
        <v>100</v>
      </c>
      <c r="H131" s="54">
        <v>102</v>
      </c>
      <c r="I131" s="56">
        <f>SUM(I132+I137+I145)</f>
        <v>0</v>
      </c>
      <c r="J131" s="97">
        <f>SUM(J132+J137+J145)</f>
        <v>0</v>
      </c>
      <c r="K131" s="56">
        <f>SUM(K132+K137+K145)</f>
        <v>0</v>
      </c>
      <c r="L131" s="55">
        <f>SUM(L132+L137+L145)</f>
        <v>0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101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101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101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102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103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104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105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105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106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107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108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108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108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109</v>
      </c>
      <c r="H145" s="54">
        <v>116</v>
      </c>
      <c r="I145" s="56">
        <f t="shared" ref="I145:L146" si="15">I146</f>
        <v>0</v>
      </c>
      <c r="J145" s="97">
        <f t="shared" si="15"/>
        <v>0</v>
      </c>
      <c r="K145" s="56">
        <f t="shared" si="15"/>
        <v>0</v>
      </c>
      <c r="L145" s="55">
        <f t="shared" si="15"/>
        <v>0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109</v>
      </c>
      <c r="H146" s="54">
        <v>117</v>
      </c>
      <c r="I146" s="85">
        <f t="shared" si="15"/>
        <v>0</v>
      </c>
      <c r="J146" s="111">
        <f t="shared" si="15"/>
        <v>0</v>
      </c>
      <c r="K146" s="85">
        <f t="shared" si="15"/>
        <v>0</v>
      </c>
      <c r="L146" s="84">
        <f t="shared" si="15"/>
        <v>0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109</v>
      </c>
      <c r="H147" s="54">
        <v>118</v>
      </c>
      <c r="I147" s="56">
        <f>SUM(I148:I149)</f>
        <v>0</v>
      </c>
      <c r="J147" s="97">
        <f>SUM(J148:J149)</f>
        <v>0</v>
      </c>
      <c r="K147" s="56">
        <f>SUM(K148:K149)</f>
        <v>0</v>
      </c>
      <c r="L147" s="55">
        <f>SUM(L148:L149)</f>
        <v>0</v>
      </c>
    </row>
    <row r="148" spans="1:12" s="8" customFormat="1" hidden="1" collapsed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110</v>
      </c>
      <c r="H148" s="54">
        <v>119</v>
      </c>
      <c r="I148" s="112">
        <v>0</v>
      </c>
      <c r="J148" s="112">
        <v>0</v>
      </c>
      <c r="K148" s="112">
        <v>0</v>
      </c>
      <c r="L148" s="112">
        <v>0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111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112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112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113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113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114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115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116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117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117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117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118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119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120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120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120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121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122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123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124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125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126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127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128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129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130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131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132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133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134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135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136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136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137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137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138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139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140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141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141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142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143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144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145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146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146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147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148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149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150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150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150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151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151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151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152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153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154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155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156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157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157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157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158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158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159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160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161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162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163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158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164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164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165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165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166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166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166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167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168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169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170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171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172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173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173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174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175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176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177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178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179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180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180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181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182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183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183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184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185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186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186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187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188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189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189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189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190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190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190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191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191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192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193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194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195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173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173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196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175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176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177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178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197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198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198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199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200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201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201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202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203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204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204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205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206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207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207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207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190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190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190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191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191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192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193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208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209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195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173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173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196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175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176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177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210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197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211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211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212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213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214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214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215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216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217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217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218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219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220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220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221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190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190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190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222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222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223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224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225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172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172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173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196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175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176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177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178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197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211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211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212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213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214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214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215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216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217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217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218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226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220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220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220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190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190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190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222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222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223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224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227</v>
      </c>
      <c r="H360" s="54">
        <v>330</v>
      </c>
      <c r="I360" s="107">
        <f>SUM(I30+I176)</f>
        <v>47000</v>
      </c>
      <c r="J360" s="107">
        <f>SUM(J30+J176)</f>
        <v>41200</v>
      </c>
      <c r="K360" s="107">
        <f>SUM(K30+K176)</f>
        <v>31165.52</v>
      </c>
      <c r="L360" s="107">
        <f>SUM(L30+L176)</f>
        <v>31165.52</v>
      </c>
    </row>
    <row r="361" spans="1:12" s="8" customFormat="1" ht="18.75" customHeight="1">
      <c r="A361" s="1"/>
      <c r="B361" s="1"/>
      <c r="C361" s="1"/>
      <c r="D361" s="1"/>
      <c r="E361" s="1"/>
      <c r="F361" s="161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68"/>
      <c r="G362" s="142" t="s">
        <v>228</v>
      </c>
      <c r="H362" s="143"/>
      <c r="I362" s="144"/>
      <c r="J362" s="141"/>
      <c r="K362" s="460" t="s">
        <v>229</v>
      </c>
      <c r="L362" s="460"/>
    </row>
    <row r="363" spans="1:12" s="8" customFormat="1" ht="18.75" customHeight="1">
      <c r="A363" s="146"/>
      <c r="B363" s="146"/>
      <c r="C363" s="146"/>
      <c r="D363" s="147" t="s">
        <v>230</v>
      </c>
      <c r="G363" s="143"/>
      <c r="H363" s="143"/>
      <c r="I363" s="167" t="s">
        <v>231</v>
      </c>
      <c r="J363" s="1"/>
      <c r="K363" s="452" t="s">
        <v>232</v>
      </c>
      <c r="L363" s="452"/>
    </row>
    <row r="364" spans="1:12" s="8" customFormat="1" ht="15.75" customHeight="1">
      <c r="A364" s="1"/>
      <c r="B364" s="1"/>
      <c r="C364" s="1"/>
      <c r="D364" s="1"/>
      <c r="E364" s="1"/>
      <c r="F364" s="161"/>
      <c r="G364" s="1"/>
      <c r="H364" s="1"/>
      <c r="I364" s="150"/>
      <c r="J364" s="1"/>
      <c r="K364" s="150"/>
      <c r="L364" s="150"/>
    </row>
    <row r="365" spans="1:12" s="8" customFormat="1" ht="15.75" customHeight="1">
      <c r="A365" s="1"/>
      <c r="B365" s="1"/>
      <c r="C365" s="1"/>
      <c r="D365" s="142"/>
      <c r="E365" s="142"/>
      <c r="F365" s="168"/>
      <c r="G365" s="142" t="s">
        <v>233</v>
      </c>
      <c r="H365" s="1"/>
      <c r="I365" s="150"/>
      <c r="J365" s="1"/>
      <c r="K365" s="460" t="s">
        <v>234</v>
      </c>
      <c r="L365" s="460"/>
    </row>
    <row r="366" spans="1:12" s="8" customFormat="1" ht="26.25" customHeight="1">
      <c r="A366" s="1"/>
      <c r="B366" s="1"/>
      <c r="C366" s="1"/>
      <c r="D366" s="450" t="s">
        <v>235</v>
      </c>
      <c r="E366" s="451"/>
      <c r="F366" s="451"/>
      <c r="G366" s="451"/>
      <c r="H366" s="151"/>
      <c r="I366" s="152" t="s">
        <v>231</v>
      </c>
      <c r="J366" s="1"/>
      <c r="K366" s="452" t="s">
        <v>232</v>
      </c>
      <c r="L366" s="452"/>
    </row>
  </sheetData>
  <mergeCells count="27">
    <mergeCell ref="D366:G366"/>
    <mergeCell ref="K366:L366"/>
    <mergeCell ref="K27:K28"/>
    <mergeCell ref="L27:L28"/>
    <mergeCell ref="A29:F29"/>
    <mergeCell ref="K362:L362"/>
    <mergeCell ref="K363:L363"/>
    <mergeCell ref="K365:L365"/>
    <mergeCell ref="A23:I23"/>
    <mergeCell ref="G25:H25"/>
    <mergeCell ref="A26:I26"/>
    <mergeCell ref="A27:F28"/>
    <mergeCell ref="G27:G28"/>
    <mergeCell ref="H27:H28"/>
    <mergeCell ref="I27:J27"/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1181102362204722" right="0" top="0" bottom="0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22" sqref="R22"/>
    </sheetView>
  </sheetViews>
  <sheetFormatPr defaultRowHeight="15"/>
  <cols>
    <col min="1" max="4" width="2" style="1" customWidth="1"/>
    <col min="5" max="5" width="2.140625" style="1" customWidth="1"/>
    <col min="6" max="6" width="3.5703125" style="17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76" t="s">
        <v>0</v>
      </c>
      <c r="K1" s="176"/>
      <c r="L1" s="176"/>
      <c r="M1" s="7"/>
      <c r="N1" s="176"/>
      <c r="O1" s="176"/>
      <c r="P1" s="17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76" t="s">
        <v>1</v>
      </c>
      <c r="K2" s="176"/>
      <c r="L2" s="176"/>
      <c r="M2" s="7"/>
      <c r="N2" s="176"/>
      <c r="O2" s="176"/>
      <c r="P2" s="17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76" t="s">
        <v>2</v>
      </c>
      <c r="K3" s="176"/>
      <c r="L3" s="176"/>
      <c r="M3" s="7"/>
      <c r="N3" s="176"/>
      <c r="O3" s="176"/>
      <c r="P3" s="17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76" t="s">
        <v>4</v>
      </c>
      <c r="K4" s="176"/>
      <c r="L4" s="176"/>
      <c r="M4" s="7"/>
      <c r="N4" s="11"/>
      <c r="O4" s="11"/>
      <c r="P4" s="17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76" t="s">
        <v>5</v>
      </c>
      <c r="K5" s="176"/>
      <c r="L5" s="176"/>
      <c r="M5" s="7"/>
      <c r="N5" s="176"/>
      <c r="O5" s="176"/>
      <c r="P5" s="176"/>
      <c r="Q5" s="17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74" t="s">
        <v>6</v>
      </c>
      <c r="H6" s="474"/>
      <c r="I6" s="474"/>
      <c r="J6" s="47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5" t="s">
        <v>7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73"/>
      <c r="B8" s="174"/>
      <c r="C8" s="174"/>
      <c r="D8" s="174"/>
      <c r="E8" s="174"/>
      <c r="F8" s="174"/>
      <c r="G8" s="477" t="s">
        <v>8</v>
      </c>
      <c r="H8" s="477"/>
      <c r="I8" s="477"/>
      <c r="J8" s="477"/>
      <c r="K8" s="477"/>
      <c r="L8" s="174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8" t="s">
        <v>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4" t="s">
        <v>10</v>
      </c>
      <c r="H10" s="474"/>
      <c r="I10" s="474"/>
      <c r="J10" s="474"/>
      <c r="K10" s="474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9" t="s">
        <v>11</v>
      </c>
      <c r="H11" s="479"/>
      <c r="I11" s="479"/>
      <c r="J11" s="479"/>
      <c r="K11" s="47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1.25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8" t="s">
        <v>12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4" t="s">
        <v>13</v>
      </c>
      <c r="H15" s="474"/>
      <c r="I15" s="474"/>
      <c r="J15" s="474"/>
      <c r="K15" s="474"/>
    </row>
    <row r="16" spans="1:36" ht="11.25" customHeight="1">
      <c r="G16" s="480" t="s">
        <v>14</v>
      </c>
      <c r="H16" s="480"/>
      <c r="I16" s="480"/>
      <c r="J16" s="480"/>
      <c r="K16" s="480"/>
    </row>
    <row r="17" spans="1:17" s="8" customFormat="1" ht="15" customHeight="1">
      <c r="A17" s="1"/>
      <c r="E17" s="481" t="s">
        <v>15</v>
      </c>
      <c r="F17" s="481"/>
      <c r="G17" s="481"/>
      <c r="H17" s="481"/>
      <c r="I17" s="481"/>
      <c r="J17" s="481"/>
      <c r="K17" s="481"/>
      <c r="M17" s="1"/>
      <c r="N17" s="1"/>
      <c r="O17" s="1"/>
      <c r="P17" s="1"/>
      <c r="Q17" s="1"/>
    </row>
    <row r="18" spans="1:17" s="8" customFormat="1" ht="12" customHeight="1">
      <c r="A18" s="482" t="s">
        <v>16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18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76"/>
      <c r="F21" s="17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61" t="s">
        <v>236</v>
      </c>
      <c r="B22" s="461"/>
      <c r="C22" s="461"/>
      <c r="D22" s="461"/>
      <c r="E22" s="461"/>
      <c r="F22" s="461"/>
      <c r="G22" s="461"/>
      <c r="H22" s="461"/>
      <c r="I22" s="461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61" t="s">
        <v>22</v>
      </c>
      <c r="B23" s="461"/>
      <c r="C23" s="461"/>
      <c r="D23" s="461"/>
      <c r="E23" s="461"/>
      <c r="F23" s="461"/>
      <c r="G23" s="461"/>
      <c r="H23" s="461"/>
      <c r="I23" s="461"/>
      <c r="J23" s="171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249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462" t="s">
        <v>26</v>
      </c>
      <c r="H25" s="462"/>
      <c r="I25" s="36" t="s">
        <v>238</v>
      </c>
      <c r="J25" s="37" t="s">
        <v>239</v>
      </c>
      <c r="K25" s="38" t="s">
        <v>240</v>
      </c>
      <c r="L25" s="38" t="s">
        <v>241</v>
      </c>
      <c r="M25" s="19"/>
      <c r="N25" s="1"/>
      <c r="O25" s="1"/>
      <c r="P25" s="1"/>
      <c r="Q25" s="1"/>
    </row>
    <row r="26" spans="1:17" s="8" customFormat="1">
      <c r="A26" s="463" t="s">
        <v>250</v>
      </c>
      <c r="B26" s="463"/>
      <c r="C26" s="463"/>
      <c r="D26" s="463"/>
      <c r="E26" s="463"/>
      <c r="F26" s="463"/>
      <c r="G26" s="463"/>
      <c r="H26" s="463"/>
      <c r="I26" s="463"/>
      <c r="J26" s="170"/>
      <c r="K26" s="40"/>
      <c r="L26" s="41" t="s">
        <v>27</v>
      </c>
      <c r="M26" s="42"/>
      <c r="N26" s="1"/>
      <c r="O26" s="1"/>
      <c r="P26" s="1"/>
      <c r="Q26" s="1"/>
    </row>
    <row r="27" spans="1:17" s="8" customFormat="1" ht="24" customHeight="1">
      <c r="A27" s="464" t="s">
        <v>28</v>
      </c>
      <c r="B27" s="465"/>
      <c r="C27" s="465"/>
      <c r="D27" s="465"/>
      <c r="E27" s="465"/>
      <c r="F27" s="465"/>
      <c r="G27" s="468" t="s">
        <v>29</v>
      </c>
      <c r="H27" s="470" t="s">
        <v>30</v>
      </c>
      <c r="I27" s="472" t="s">
        <v>31</v>
      </c>
      <c r="J27" s="473"/>
      <c r="K27" s="453" t="s">
        <v>32</v>
      </c>
      <c r="L27" s="455" t="s">
        <v>33</v>
      </c>
      <c r="M27" s="42"/>
      <c r="N27" s="1"/>
      <c r="O27" s="1"/>
      <c r="P27" s="1"/>
      <c r="Q27" s="1"/>
    </row>
    <row r="28" spans="1:17" s="8" customFormat="1" ht="46.5" customHeight="1">
      <c r="A28" s="466"/>
      <c r="B28" s="467"/>
      <c r="C28" s="467"/>
      <c r="D28" s="467"/>
      <c r="E28" s="467"/>
      <c r="F28" s="467"/>
      <c r="G28" s="469"/>
      <c r="H28" s="471"/>
      <c r="I28" s="43" t="s">
        <v>34</v>
      </c>
      <c r="J28" s="44" t="s">
        <v>35</v>
      </c>
      <c r="K28" s="454"/>
      <c r="L28" s="456"/>
      <c r="M28" s="1"/>
      <c r="N28" s="1"/>
      <c r="O28" s="1"/>
      <c r="P28" s="1"/>
      <c r="Q28" s="1"/>
    </row>
    <row r="29" spans="1:17" s="8" customFormat="1" ht="11.25" customHeight="1">
      <c r="A29" s="457" t="s">
        <v>36</v>
      </c>
      <c r="B29" s="458"/>
      <c r="C29" s="458"/>
      <c r="D29" s="458"/>
      <c r="E29" s="458"/>
      <c r="F29" s="459"/>
      <c r="G29" s="45">
        <v>2</v>
      </c>
      <c r="H29" s="46">
        <v>3</v>
      </c>
      <c r="I29" s="47" t="s">
        <v>37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38</v>
      </c>
      <c r="H30" s="54">
        <v>1</v>
      </c>
      <c r="I30" s="55">
        <f>SUM(I31+I42+I61+I82+I89+I109+I131+I150+I160)</f>
        <v>492000</v>
      </c>
      <c r="J30" s="55">
        <f>SUM(J31+J42+J61+J82+J89+J109+J131+J150+J160)</f>
        <v>394300</v>
      </c>
      <c r="K30" s="56">
        <f>SUM(K31+K42+K61+K82+K89+K109+K131+K150+K160)</f>
        <v>346791.44</v>
      </c>
      <c r="L30" s="55">
        <f>SUM(L31+L42+L61+L82+L89+L109+L131+L150+L160)</f>
        <v>346791.44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39</v>
      </c>
      <c r="H31" s="54">
        <v>2</v>
      </c>
      <c r="I31" s="55">
        <f>SUM(I32+I38)</f>
        <v>462100</v>
      </c>
      <c r="J31" s="55">
        <f>SUM(J32+J38)</f>
        <v>367800</v>
      </c>
      <c r="K31" s="64">
        <f>SUM(K32+K38)</f>
        <v>332738.89</v>
      </c>
      <c r="L31" s="65">
        <f>SUM(L32+L38)</f>
        <v>332738.89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40</v>
      </c>
      <c r="H32" s="54">
        <v>3</v>
      </c>
      <c r="I32" s="55">
        <f>SUM(I33)</f>
        <v>455500</v>
      </c>
      <c r="J32" s="55">
        <f>SUM(J33)</f>
        <v>362500</v>
      </c>
      <c r="K32" s="56">
        <f>SUM(K33)</f>
        <v>327665.58</v>
      </c>
      <c r="L32" s="55">
        <f>SUM(L33)</f>
        <v>327665.58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40</v>
      </c>
      <c r="H33" s="54">
        <v>4</v>
      </c>
      <c r="I33" s="55">
        <f>SUM(I34+I36)</f>
        <v>455500</v>
      </c>
      <c r="J33" s="55">
        <f t="shared" ref="J33:L34" si="0">SUM(J34)</f>
        <v>362500</v>
      </c>
      <c r="K33" s="55">
        <f t="shared" si="0"/>
        <v>327665.58</v>
      </c>
      <c r="L33" s="55">
        <f t="shared" si="0"/>
        <v>327665.58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41</v>
      </c>
      <c r="H34" s="54">
        <v>5</v>
      </c>
      <c r="I34" s="56">
        <f>SUM(I35)</f>
        <v>455500</v>
      </c>
      <c r="J34" s="56">
        <f t="shared" si="0"/>
        <v>362500</v>
      </c>
      <c r="K34" s="56">
        <f t="shared" si="0"/>
        <v>327665.58</v>
      </c>
      <c r="L34" s="56">
        <f t="shared" si="0"/>
        <v>327665.58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41</v>
      </c>
      <c r="H35" s="54">
        <v>6</v>
      </c>
      <c r="I35" s="72">
        <v>455500</v>
      </c>
      <c r="J35" s="73">
        <v>362500</v>
      </c>
      <c r="K35" s="73">
        <v>327665.58</v>
      </c>
      <c r="L35" s="73">
        <v>327665.58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42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42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43</v>
      </c>
      <c r="H38" s="54">
        <v>9</v>
      </c>
      <c r="I38" s="56">
        <f t="shared" ref="I38:L40" si="1">I39</f>
        <v>6600</v>
      </c>
      <c r="J38" s="55">
        <f t="shared" si="1"/>
        <v>5300</v>
      </c>
      <c r="K38" s="56">
        <f t="shared" si="1"/>
        <v>5073.3100000000004</v>
      </c>
      <c r="L38" s="55">
        <f t="shared" si="1"/>
        <v>5073.3100000000004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43</v>
      </c>
      <c r="H39" s="54">
        <v>10</v>
      </c>
      <c r="I39" s="56">
        <f t="shared" si="1"/>
        <v>6600</v>
      </c>
      <c r="J39" s="55">
        <f t="shared" si="1"/>
        <v>5300</v>
      </c>
      <c r="K39" s="55">
        <f t="shared" si="1"/>
        <v>5073.3100000000004</v>
      </c>
      <c r="L39" s="55">
        <f t="shared" si="1"/>
        <v>5073.3100000000004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43</v>
      </c>
      <c r="H40" s="54">
        <v>11</v>
      </c>
      <c r="I40" s="55">
        <f t="shared" si="1"/>
        <v>6600</v>
      </c>
      <c r="J40" s="55">
        <f t="shared" si="1"/>
        <v>5300</v>
      </c>
      <c r="K40" s="55">
        <f t="shared" si="1"/>
        <v>5073.3100000000004</v>
      </c>
      <c r="L40" s="55">
        <f t="shared" si="1"/>
        <v>5073.3100000000004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43</v>
      </c>
      <c r="H41" s="54">
        <v>12</v>
      </c>
      <c r="I41" s="74">
        <v>6600</v>
      </c>
      <c r="J41" s="73">
        <v>5300</v>
      </c>
      <c r="K41" s="73">
        <v>5073.3100000000004</v>
      </c>
      <c r="L41" s="73">
        <v>5073.3100000000004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44</v>
      </c>
      <c r="H42" s="54">
        <v>13</v>
      </c>
      <c r="I42" s="77">
        <f t="shared" ref="I42:L44" si="2">I43</f>
        <v>26400</v>
      </c>
      <c r="J42" s="78">
        <f t="shared" si="2"/>
        <v>23200</v>
      </c>
      <c r="K42" s="77">
        <f t="shared" si="2"/>
        <v>11572.14</v>
      </c>
      <c r="L42" s="77">
        <f t="shared" si="2"/>
        <v>11572.14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44</v>
      </c>
      <c r="H43" s="54">
        <v>14</v>
      </c>
      <c r="I43" s="55">
        <f t="shared" si="2"/>
        <v>26400</v>
      </c>
      <c r="J43" s="56">
        <f t="shared" si="2"/>
        <v>23200</v>
      </c>
      <c r="K43" s="55">
        <f t="shared" si="2"/>
        <v>11572.14</v>
      </c>
      <c r="L43" s="56">
        <f t="shared" si="2"/>
        <v>11572.14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44</v>
      </c>
      <c r="H44" s="54">
        <v>15</v>
      </c>
      <c r="I44" s="55">
        <f t="shared" si="2"/>
        <v>26400</v>
      </c>
      <c r="J44" s="56">
        <f t="shared" si="2"/>
        <v>23200</v>
      </c>
      <c r="K44" s="65">
        <f t="shared" si="2"/>
        <v>11572.14</v>
      </c>
      <c r="L44" s="65">
        <f t="shared" si="2"/>
        <v>11572.14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44</v>
      </c>
      <c r="H45" s="54">
        <v>16</v>
      </c>
      <c r="I45" s="84">
        <f>SUM(I46:I60)</f>
        <v>26400</v>
      </c>
      <c r="J45" s="84">
        <f>SUM(J46:J60)</f>
        <v>23200</v>
      </c>
      <c r="K45" s="85">
        <f>SUM(K46:K60)</f>
        <v>11572.14</v>
      </c>
      <c r="L45" s="85">
        <f>SUM(L46:L60)</f>
        <v>11572.14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45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46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customHeight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47</v>
      </c>
      <c r="H48" s="54">
        <v>19</v>
      </c>
      <c r="I48" s="73">
        <v>1400</v>
      </c>
      <c r="J48" s="73">
        <v>1100</v>
      </c>
      <c r="K48" s="73">
        <v>802.93</v>
      </c>
      <c r="L48" s="73">
        <v>802.93</v>
      </c>
      <c r="Q48" s="70"/>
      <c r="R48" s="70"/>
    </row>
    <row r="49" spans="1:19" ht="27" customHeight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48</v>
      </c>
      <c r="H49" s="54">
        <v>20</v>
      </c>
      <c r="I49" s="73">
        <v>8300</v>
      </c>
      <c r="J49" s="73">
        <v>7300</v>
      </c>
      <c r="K49" s="73">
        <v>3186.15</v>
      </c>
      <c r="L49" s="73">
        <v>3186.15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49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customHeight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50</v>
      </c>
      <c r="H51" s="54">
        <v>22</v>
      </c>
      <c r="I51" s="74">
        <v>500</v>
      </c>
      <c r="J51" s="73">
        <v>400</v>
      </c>
      <c r="K51" s="73">
        <v>105</v>
      </c>
      <c r="L51" s="73">
        <v>105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51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52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53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54</v>
      </c>
      <c r="H55" s="54">
        <v>26</v>
      </c>
      <c r="I55" s="74">
        <v>2000</v>
      </c>
      <c r="J55" s="73">
        <v>1900</v>
      </c>
      <c r="K55" s="73">
        <v>473</v>
      </c>
      <c r="L55" s="73">
        <v>473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55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customHeight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56</v>
      </c>
      <c r="H57" s="54">
        <v>28</v>
      </c>
      <c r="I57" s="74">
        <v>2000</v>
      </c>
      <c r="J57" s="73">
        <v>1500</v>
      </c>
      <c r="K57" s="73">
        <v>115.1</v>
      </c>
      <c r="L57" s="73">
        <v>115.1</v>
      </c>
      <c r="Q57" s="70"/>
      <c r="R57" s="70"/>
    </row>
    <row r="58" spans="1:19" ht="27.75" customHeight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57</v>
      </c>
      <c r="H58" s="54">
        <v>29</v>
      </c>
      <c r="I58" s="74">
        <v>3000</v>
      </c>
      <c r="J58" s="73">
        <v>2800</v>
      </c>
      <c r="K58" s="73">
        <v>2261.3000000000002</v>
      </c>
      <c r="L58" s="73">
        <v>2261.3000000000002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58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customHeight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59</v>
      </c>
      <c r="H60" s="54">
        <v>31</v>
      </c>
      <c r="I60" s="74">
        <v>9200</v>
      </c>
      <c r="J60" s="73">
        <v>8200</v>
      </c>
      <c r="K60" s="73">
        <v>4628.66</v>
      </c>
      <c r="L60" s="73">
        <v>4628.66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60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61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62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62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63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64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65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66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66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63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64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65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67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68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69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70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71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72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72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72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72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73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74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74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74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75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76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77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78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79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79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79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80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81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82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82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82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83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84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85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86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86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86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87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88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88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88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89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90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91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91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91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92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93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94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94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94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94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95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95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95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95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96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96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96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96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97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98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97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99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customHeight="1">
      <c r="A131" s="101">
        <v>2</v>
      </c>
      <c r="B131" s="50">
        <v>7</v>
      </c>
      <c r="C131" s="50"/>
      <c r="D131" s="51"/>
      <c r="E131" s="51"/>
      <c r="F131" s="53"/>
      <c r="G131" s="52" t="s">
        <v>100</v>
      </c>
      <c r="H131" s="54">
        <v>102</v>
      </c>
      <c r="I131" s="56">
        <f>SUM(I132+I137+I145)</f>
        <v>3500</v>
      </c>
      <c r="J131" s="97">
        <f>SUM(J132+J137+J145)</f>
        <v>3300</v>
      </c>
      <c r="K131" s="56">
        <f>SUM(K132+K137+K145)</f>
        <v>2480.41</v>
      </c>
      <c r="L131" s="55">
        <f>SUM(L132+L137+L145)</f>
        <v>2480.41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101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101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101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102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103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104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105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105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106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107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108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108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108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109</v>
      </c>
      <c r="H145" s="54">
        <v>116</v>
      </c>
      <c r="I145" s="56">
        <f t="shared" ref="I145:L146" si="15">I146</f>
        <v>3500</v>
      </c>
      <c r="J145" s="97">
        <f t="shared" si="15"/>
        <v>3300</v>
      </c>
      <c r="K145" s="56">
        <f t="shared" si="15"/>
        <v>2480.41</v>
      </c>
      <c r="L145" s="55">
        <f t="shared" si="15"/>
        <v>2480.41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109</v>
      </c>
      <c r="H146" s="54">
        <v>117</v>
      </c>
      <c r="I146" s="85">
        <f t="shared" si="15"/>
        <v>3500</v>
      </c>
      <c r="J146" s="111">
        <f t="shared" si="15"/>
        <v>3300</v>
      </c>
      <c r="K146" s="85">
        <f t="shared" si="15"/>
        <v>2480.41</v>
      </c>
      <c r="L146" s="84">
        <f t="shared" si="15"/>
        <v>2480.41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109</v>
      </c>
      <c r="H147" s="54">
        <v>118</v>
      </c>
      <c r="I147" s="56">
        <f>SUM(I148:I149)</f>
        <v>3500</v>
      </c>
      <c r="J147" s="97">
        <f>SUM(J148:J149)</f>
        <v>3300</v>
      </c>
      <c r="K147" s="56">
        <f>SUM(K148:K149)</f>
        <v>2480.41</v>
      </c>
      <c r="L147" s="55">
        <f>SUM(L148:L149)</f>
        <v>2480.41</v>
      </c>
    </row>
    <row r="148" spans="1:12" s="8" customFormat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110</v>
      </c>
      <c r="H148" s="54">
        <v>119</v>
      </c>
      <c r="I148" s="112">
        <v>3500</v>
      </c>
      <c r="J148" s="112">
        <v>3300</v>
      </c>
      <c r="K148" s="112">
        <v>2480.41</v>
      </c>
      <c r="L148" s="112">
        <v>2480.41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111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112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112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113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113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114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115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116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117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117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117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118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119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120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120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120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121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122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123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124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125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126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127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128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129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130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131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132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133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134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135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136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136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137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137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138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139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140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141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141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142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143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144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145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146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146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147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148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149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150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150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150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151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151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151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152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153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154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155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156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157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157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157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158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158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159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160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161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162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163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158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164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164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165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165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166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166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166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167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168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169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170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171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172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173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173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174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175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176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177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178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179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180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180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181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182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183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183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184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185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186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186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187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188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189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189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189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190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190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190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191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191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192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193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194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195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173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173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196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175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176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177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178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197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198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198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199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200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201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201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202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203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204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204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205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206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207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207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207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190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190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190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191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191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192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193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208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209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195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173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173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196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175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176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177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210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197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211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211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212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213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214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214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215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216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217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217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218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219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220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220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221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190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190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190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222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222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223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224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225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172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172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173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196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175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176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177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178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197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211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211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212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213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214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214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215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216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217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217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218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226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220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220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220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190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190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190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222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222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223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224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227</v>
      </c>
      <c r="H360" s="54">
        <v>330</v>
      </c>
      <c r="I360" s="107">
        <f>SUM(I30+I176)</f>
        <v>492000</v>
      </c>
      <c r="J360" s="107">
        <f>SUM(J30+J176)</f>
        <v>394300</v>
      </c>
      <c r="K360" s="107">
        <f>SUM(K30+K176)</f>
        <v>346791.44</v>
      </c>
      <c r="L360" s="107">
        <f>SUM(L30+L176)</f>
        <v>346791.44</v>
      </c>
    </row>
    <row r="361" spans="1:12" s="8" customFormat="1" ht="18.75" customHeight="1">
      <c r="A361" s="1"/>
      <c r="B361" s="1"/>
      <c r="C361" s="1"/>
      <c r="D361" s="1"/>
      <c r="E361" s="1"/>
      <c r="F361" s="172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70"/>
      <c r="G362" s="142" t="s">
        <v>228</v>
      </c>
      <c r="H362" s="143"/>
      <c r="I362" s="144"/>
      <c r="J362" s="141"/>
      <c r="K362" s="460" t="s">
        <v>229</v>
      </c>
      <c r="L362" s="460"/>
    </row>
    <row r="363" spans="1:12" s="8" customFormat="1" ht="18.75" customHeight="1">
      <c r="A363" s="146"/>
      <c r="B363" s="146"/>
      <c r="C363" s="146"/>
      <c r="D363" s="147" t="s">
        <v>230</v>
      </c>
      <c r="G363" s="143"/>
      <c r="H363" s="143"/>
      <c r="I363" s="169" t="s">
        <v>231</v>
      </c>
      <c r="J363" s="1"/>
      <c r="K363" s="452" t="s">
        <v>232</v>
      </c>
      <c r="L363" s="452"/>
    </row>
    <row r="364" spans="1:12" s="8" customFormat="1" ht="15.75" customHeight="1">
      <c r="A364" s="1"/>
      <c r="B364" s="1"/>
      <c r="C364" s="1"/>
      <c r="D364" s="1"/>
      <c r="E364" s="1"/>
      <c r="F364" s="172"/>
      <c r="G364" s="1"/>
      <c r="H364" s="1"/>
      <c r="I364" s="150"/>
      <c r="J364" s="1"/>
      <c r="K364" s="150"/>
      <c r="L364" s="150"/>
    </row>
    <row r="365" spans="1:12" s="8" customFormat="1" ht="15.75" customHeight="1">
      <c r="A365" s="1"/>
      <c r="B365" s="1"/>
      <c r="C365" s="1"/>
      <c r="D365" s="142"/>
      <c r="E365" s="142"/>
      <c r="F365" s="170"/>
      <c r="G365" s="142" t="s">
        <v>233</v>
      </c>
      <c r="H365" s="1"/>
      <c r="I365" s="150"/>
      <c r="J365" s="1"/>
      <c r="K365" s="460" t="s">
        <v>234</v>
      </c>
      <c r="L365" s="460"/>
    </row>
    <row r="366" spans="1:12" s="8" customFormat="1" ht="26.25" customHeight="1">
      <c r="A366" s="1"/>
      <c r="B366" s="1"/>
      <c r="C366" s="1"/>
      <c r="D366" s="450" t="s">
        <v>235</v>
      </c>
      <c r="E366" s="451"/>
      <c r="F366" s="451"/>
      <c r="G366" s="451"/>
      <c r="H366" s="151"/>
      <c r="I366" s="152" t="s">
        <v>231</v>
      </c>
      <c r="J366" s="1"/>
      <c r="K366" s="452" t="s">
        <v>232</v>
      </c>
      <c r="L366" s="452"/>
    </row>
  </sheetData>
  <mergeCells count="27"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D366:G366"/>
    <mergeCell ref="K366:L366"/>
    <mergeCell ref="K27:K28"/>
    <mergeCell ref="L27:L28"/>
    <mergeCell ref="A29:F29"/>
    <mergeCell ref="K362:L362"/>
    <mergeCell ref="K363:L363"/>
    <mergeCell ref="K365:L365"/>
  </mergeCells>
  <pageMargins left="0.70866141732283472" right="0" top="0.39370078740157483" bottom="0.39370078740157483" header="0.31496062992125984" footer="0.31496062992125984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S16" sqref="S16"/>
    </sheetView>
  </sheetViews>
  <sheetFormatPr defaultRowHeight="15"/>
  <cols>
    <col min="1" max="2" width="1.85546875" style="180" customWidth="1"/>
    <col min="3" max="3" width="1.5703125" style="180" customWidth="1"/>
    <col min="4" max="4" width="2.28515625" style="180" customWidth="1"/>
    <col min="5" max="5" width="2" style="180" customWidth="1"/>
    <col min="6" max="6" width="2.42578125" style="180" customWidth="1"/>
    <col min="7" max="7" width="35.85546875" style="180" customWidth="1"/>
    <col min="8" max="8" width="3.42578125" style="180" customWidth="1"/>
    <col min="9" max="9" width="11.85546875" style="180" customWidth="1"/>
    <col min="10" max="10" width="12.42578125" style="180" customWidth="1"/>
    <col min="11" max="11" width="13.28515625" style="180" customWidth="1"/>
    <col min="12" max="12" width="9.140625" style="180"/>
    <col min="13" max="16384" width="9.140625" style="8"/>
  </cols>
  <sheetData>
    <row r="1" spans="1:11" s="177" customFormat="1">
      <c r="H1" s="178" t="s">
        <v>251</v>
      </c>
      <c r="I1" s="179"/>
      <c r="J1" s="180"/>
    </row>
    <row r="2" spans="1:11" s="177" customFormat="1">
      <c r="H2" s="178" t="s">
        <v>252</v>
      </c>
      <c r="I2" s="179"/>
      <c r="J2" s="180"/>
    </row>
    <row r="3" spans="1:11" s="177" customFormat="1" ht="15.75" customHeight="1">
      <c r="H3" s="178" t="s">
        <v>253</v>
      </c>
      <c r="I3" s="179"/>
      <c r="J3" s="181"/>
    </row>
    <row r="4" spans="1:11" s="177" customFormat="1" ht="15.75" customHeight="1">
      <c r="H4" s="182"/>
      <c r="I4" s="180"/>
      <c r="J4" s="181"/>
    </row>
    <row r="5" spans="1:11" s="177" customFormat="1" ht="14.25" customHeight="1">
      <c r="B5" s="183"/>
      <c r="C5" s="183"/>
      <c r="D5" s="183"/>
      <c r="E5" s="183"/>
      <c r="G5" s="485" t="s">
        <v>254</v>
      </c>
      <c r="H5" s="485"/>
      <c r="I5" s="485"/>
      <c r="J5" s="485"/>
      <c r="K5" s="485"/>
    </row>
    <row r="6" spans="1:11" s="177" customFormat="1" ht="14.25" customHeight="1">
      <c r="B6" s="183"/>
      <c r="C6" s="183"/>
      <c r="D6" s="183"/>
      <c r="E6" s="183"/>
      <c r="G6" s="486" t="s">
        <v>255</v>
      </c>
      <c r="H6" s="486"/>
      <c r="I6" s="486"/>
      <c r="J6" s="486"/>
      <c r="K6" s="486"/>
    </row>
    <row r="7" spans="1:11" s="177" customFormat="1" ht="12" customHeight="1">
      <c r="A7" s="183"/>
      <c r="B7" s="183"/>
      <c r="C7" s="183"/>
      <c r="D7" s="183"/>
      <c r="E7" s="184"/>
      <c r="F7" s="184"/>
      <c r="G7" s="487" t="s">
        <v>7</v>
      </c>
      <c r="H7" s="487"/>
      <c r="I7" s="487"/>
      <c r="J7" s="487"/>
      <c r="K7" s="487"/>
    </row>
    <row r="8" spans="1:11" s="177" customFormat="1" ht="10.5" customHeight="1">
      <c r="A8" s="183"/>
      <c r="B8" s="183"/>
      <c r="C8" s="183"/>
      <c r="D8" s="183"/>
      <c r="E8" s="183"/>
      <c r="F8" s="185"/>
      <c r="G8" s="488"/>
      <c r="H8" s="488"/>
      <c r="I8" s="484"/>
      <c r="J8" s="484"/>
      <c r="K8" s="484"/>
    </row>
    <row r="9" spans="1:11" s="177" customFormat="1" ht="13.5" customHeight="1">
      <c r="A9" s="489" t="s">
        <v>256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</row>
    <row r="10" spans="1:11" s="177" customFormat="1" ht="9.75" customHeight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1" s="177" customFormat="1" ht="12.75" customHeight="1">
      <c r="A11" s="483" t="s">
        <v>257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84"/>
    </row>
    <row r="12" spans="1:11" s="177" customFormat="1" ht="12.75" customHeight="1">
      <c r="A12" s="186"/>
      <c r="B12" s="187"/>
      <c r="C12" s="187"/>
      <c r="D12" s="187"/>
      <c r="E12" s="187"/>
      <c r="F12" s="187"/>
      <c r="G12" s="484" t="s">
        <v>10</v>
      </c>
      <c r="H12" s="484"/>
      <c r="I12" s="484"/>
      <c r="J12" s="484"/>
      <c r="K12" s="484"/>
    </row>
    <row r="13" spans="1:11" s="177" customFormat="1" ht="11.25" customHeight="1">
      <c r="A13" s="186"/>
      <c r="B13" s="187"/>
      <c r="C13" s="187"/>
      <c r="D13" s="187"/>
      <c r="E13" s="187"/>
      <c r="F13" s="187"/>
      <c r="G13" s="484" t="s">
        <v>11</v>
      </c>
      <c r="H13" s="484"/>
      <c r="I13" s="484"/>
      <c r="J13" s="484"/>
      <c r="K13" s="484"/>
    </row>
    <row r="14" spans="1:11" s="177" customFormat="1" ht="11.25" customHeight="1">
      <c r="A14" s="186"/>
      <c r="B14" s="187"/>
      <c r="C14" s="187"/>
      <c r="D14" s="187"/>
      <c r="E14" s="187"/>
      <c r="F14" s="187"/>
      <c r="G14" s="185"/>
      <c r="H14" s="185"/>
      <c r="I14" s="185"/>
      <c r="J14" s="185"/>
      <c r="K14" s="185"/>
    </row>
    <row r="15" spans="1:11" s="177" customFormat="1" ht="12.75" customHeight="1">
      <c r="A15" s="483" t="s">
        <v>12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</row>
    <row r="16" spans="1:11" s="177" customFormat="1" ht="12.75" customHeight="1">
      <c r="A16" s="185" t="s">
        <v>258</v>
      </c>
      <c r="B16" s="185"/>
      <c r="C16" s="185"/>
      <c r="D16" s="185"/>
      <c r="E16" s="185"/>
      <c r="F16" s="185"/>
      <c r="G16" s="484" t="s">
        <v>259</v>
      </c>
      <c r="H16" s="484"/>
      <c r="I16" s="493"/>
      <c r="J16" s="493"/>
      <c r="K16" s="493"/>
    </row>
    <row r="17" spans="1:11" s="177" customFormat="1" ht="12.75" customHeight="1">
      <c r="A17" s="188"/>
      <c r="B17" s="185"/>
      <c r="C17" s="185"/>
      <c r="D17" s="185"/>
      <c r="E17" s="185"/>
      <c r="F17" s="185"/>
      <c r="G17" s="185" t="s">
        <v>260</v>
      </c>
      <c r="H17" s="185"/>
      <c r="K17" s="189"/>
    </row>
    <row r="18" spans="1:11" s="177" customFormat="1" ht="12" customHeight="1">
      <c r="A18" s="484"/>
      <c r="B18" s="484"/>
      <c r="C18" s="484"/>
      <c r="D18" s="484"/>
      <c r="E18" s="484"/>
      <c r="F18" s="484"/>
      <c r="G18" s="484"/>
      <c r="H18" s="484"/>
      <c r="I18" s="484"/>
      <c r="J18" s="484"/>
      <c r="K18" s="484"/>
    </row>
    <row r="19" spans="1:11" s="177" customFormat="1" ht="12.75" customHeight="1">
      <c r="A19" s="188"/>
      <c r="B19" s="185"/>
      <c r="C19" s="185"/>
      <c r="D19" s="185"/>
      <c r="E19" s="185"/>
      <c r="F19" s="185"/>
      <c r="G19" s="185"/>
      <c r="H19" s="185"/>
      <c r="I19" s="190"/>
      <c r="J19" s="191"/>
      <c r="K19" s="192" t="s">
        <v>17</v>
      </c>
    </row>
    <row r="20" spans="1:11" s="177" customFormat="1" ht="13.5" customHeight="1">
      <c r="A20" s="188"/>
      <c r="B20" s="185"/>
      <c r="C20" s="185"/>
      <c r="D20" s="185"/>
      <c r="E20" s="185"/>
      <c r="F20" s="185"/>
      <c r="G20" s="185"/>
      <c r="H20" s="185"/>
      <c r="I20" s="193"/>
      <c r="J20" s="193" t="s">
        <v>261</v>
      </c>
      <c r="K20" s="194" t="s">
        <v>21</v>
      </c>
    </row>
    <row r="21" spans="1:11" s="177" customFormat="1" ht="11.25" customHeight="1">
      <c r="A21" s="188"/>
      <c r="B21" s="185"/>
      <c r="C21" s="185"/>
      <c r="D21" s="185"/>
      <c r="E21" s="185"/>
      <c r="F21" s="185"/>
      <c r="G21" s="185"/>
      <c r="H21" s="185"/>
      <c r="I21" s="193"/>
      <c r="J21" s="193" t="s">
        <v>19</v>
      </c>
      <c r="K21" s="194"/>
    </row>
    <row r="22" spans="1:11" s="177" customFormat="1" ht="12" customHeight="1">
      <c r="A22" s="188"/>
      <c r="B22" s="185"/>
      <c r="C22" s="185"/>
      <c r="D22" s="185"/>
      <c r="E22" s="185"/>
      <c r="F22" s="185"/>
      <c r="G22" s="185"/>
      <c r="H22" s="185"/>
      <c r="I22" s="195"/>
      <c r="J22" s="193" t="s">
        <v>20</v>
      </c>
      <c r="K22" s="194"/>
    </row>
    <row r="23" spans="1:11" s="177" customFormat="1" ht="11.25" customHeight="1">
      <c r="A23" s="183"/>
      <c r="B23" s="183"/>
      <c r="C23" s="183"/>
      <c r="D23" s="183"/>
      <c r="E23" s="183"/>
      <c r="F23" s="183"/>
      <c r="G23" s="185"/>
      <c r="H23" s="185"/>
      <c r="I23" s="196"/>
      <c r="J23" s="196"/>
      <c r="K23" s="197"/>
    </row>
    <row r="24" spans="1:11" s="177" customFormat="1" ht="11.25" customHeight="1">
      <c r="A24" s="183"/>
      <c r="B24" s="183"/>
      <c r="C24" s="183"/>
      <c r="D24" s="183"/>
      <c r="E24" s="183"/>
      <c r="F24" s="183"/>
      <c r="G24" s="198"/>
      <c r="H24" s="185"/>
      <c r="I24" s="196"/>
      <c r="J24" s="196"/>
      <c r="K24" s="195" t="s">
        <v>262</v>
      </c>
    </row>
    <row r="25" spans="1:11" s="177" customFormat="1" ht="12" customHeight="1">
      <c r="A25" s="494" t="s">
        <v>28</v>
      </c>
      <c r="B25" s="495"/>
      <c r="C25" s="495"/>
      <c r="D25" s="495"/>
      <c r="E25" s="495"/>
      <c r="F25" s="495"/>
      <c r="G25" s="494" t="s">
        <v>29</v>
      </c>
      <c r="H25" s="494" t="s">
        <v>263</v>
      </c>
      <c r="I25" s="496" t="s">
        <v>264</v>
      </c>
      <c r="J25" s="497"/>
      <c r="K25" s="497"/>
    </row>
    <row r="26" spans="1:11" s="177" customFormat="1" ht="12" customHeight="1">
      <c r="A26" s="495"/>
      <c r="B26" s="495"/>
      <c r="C26" s="495"/>
      <c r="D26" s="495"/>
      <c r="E26" s="495"/>
      <c r="F26" s="495"/>
      <c r="G26" s="494"/>
      <c r="H26" s="494"/>
      <c r="I26" s="498" t="s">
        <v>265</v>
      </c>
      <c r="J26" s="498"/>
      <c r="K26" s="499"/>
    </row>
    <row r="27" spans="1:11" s="177" customFormat="1" ht="25.5" customHeight="1">
      <c r="A27" s="495"/>
      <c r="B27" s="495"/>
      <c r="C27" s="495"/>
      <c r="D27" s="495"/>
      <c r="E27" s="495"/>
      <c r="F27" s="495"/>
      <c r="G27" s="494"/>
      <c r="H27" s="494"/>
      <c r="I27" s="494" t="s">
        <v>266</v>
      </c>
      <c r="J27" s="494" t="s">
        <v>267</v>
      </c>
      <c r="K27" s="500"/>
    </row>
    <row r="28" spans="1:11" s="177" customFormat="1" ht="38.25" customHeight="1">
      <c r="A28" s="495"/>
      <c r="B28" s="495"/>
      <c r="C28" s="495"/>
      <c r="D28" s="495"/>
      <c r="E28" s="495"/>
      <c r="F28" s="495"/>
      <c r="G28" s="494"/>
      <c r="H28" s="494"/>
      <c r="I28" s="494"/>
      <c r="J28" s="199" t="s">
        <v>268</v>
      </c>
      <c r="K28" s="199" t="s">
        <v>269</v>
      </c>
    </row>
    <row r="29" spans="1:11" s="177" customFormat="1" ht="12" customHeight="1">
      <c r="A29" s="501">
        <v>1</v>
      </c>
      <c r="B29" s="501"/>
      <c r="C29" s="501"/>
      <c r="D29" s="501"/>
      <c r="E29" s="501"/>
      <c r="F29" s="501"/>
      <c r="G29" s="200">
        <v>2</v>
      </c>
      <c r="H29" s="200">
        <v>3</v>
      </c>
      <c r="I29" s="200">
        <v>4</v>
      </c>
      <c r="J29" s="200">
        <v>5</v>
      </c>
      <c r="K29" s="200">
        <v>6</v>
      </c>
    </row>
    <row r="30" spans="1:11" s="177" customFormat="1" ht="12" customHeight="1">
      <c r="A30" s="201">
        <v>2</v>
      </c>
      <c r="B30" s="201"/>
      <c r="C30" s="202"/>
      <c r="D30" s="202"/>
      <c r="E30" s="202"/>
      <c r="F30" s="202"/>
      <c r="G30" s="203" t="s">
        <v>270</v>
      </c>
      <c r="H30" s="204">
        <v>1</v>
      </c>
      <c r="I30" s="205">
        <f>I31+I37+I39+I42+I47+I59+I65+I74+I80</f>
        <v>302.19</v>
      </c>
      <c r="J30" s="205">
        <f>J31+J37+J39+J42+J47+J59+J65+J74+J80</f>
        <v>61926.590000000004</v>
      </c>
      <c r="K30" s="205">
        <f>K31+K37+K39+K42+K47+K59+K65+K74+K80</f>
        <v>0</v>
      </c>
    </row>
    <row r="31" spans="1:11" s="207" customFormat="1" ht="12" customHeight="1">
      <c r="A31" s="201">
        <v>2</v>
      </c>
      <c r="B31" s="201">
        <v>1</v>
      </c>
      <c r="C31" s="201"/>
      <c r="D31" s="201"/>
      <c r="E31" s="201"/>
      <c r="F31" s="201"/>
      <c r="G31" s="206" t="s">
        <v>39</v>
      </c>
      <c r="H31" s="204">
        <v>2</v>
      </c>
      <c r="I31" s="205">
        <f>I32+I36</f>
        <v>0</v>
      </c>
      <c r="J31" s="205">
        <f>J32+J36</f>
        <v>60951.39</v>
      </c>
      <c r="K31" s="205">
        <f>K32+K36</f>
        <v>0</v>
      </c>
    </row>
    <row r="32" spans="1:11" s="177" customFormat="1" ht="12" customHeight="1">
      <c r="A32" s="202">
        <v>2</v>
      </c>
      <c r="B32" s="202">
        <v>1</v>
      </c>
      <c r="C32" s="202">
        <v>1</v>
      </c>
      <c r="D32" s="202"/>
      <c r="E32" s="202"/>
      <c r="F32" s="202"/>
      <c r="G32" s="208" t="s">
        <v>271</v>
      </c>
      <c r="H32" s="200">
        <v>3</v>
      </c>
      <c r="I32" s="209">
        <f>I33+I35</f>
        <v>0</v>
      </c>
      <c r="J32" s="209">
        <f>J33+J35</f>
        <v>60039.43</v>
      </c>
      <c r="K32" s="209">
        <f>K33+K35</f>
        <v>0</v>
      </c>
    </row>
    <row r="33" spans="1:11" s="177" customFormat="1" ht="12" customHeight="1">
      <c r="A33" s="202">
        <v>2</v>
      </c>
      <c r="B33" s="202">
        <v>1</v>
      </c>
      <c r="C33" s="202">
        <v>1</v>
      </c>
      <c r="D33" s="202">
        <v>1</v>
      </c>
      <c r="E33" s="202">
        <v>1</v>
      </c>
      <c r="F33" s="202">
        <v>1</v>
      </c>
      <c r="G33" s="208" t="s">
        <v>272</v>
      </c>
      <c r="H33" s="200">
        <v>4</v>
      </c>
      <c r="I33" s="209"/>
      <c r="J33" s="209">
        <v>60039.43</v>
      </c>
      <c r="K33" s="209"/>
    </row>
    <row r="34" spans="1:11" s="177" customFormat="1" ht="12" customHeight="1">
      <c r="A34" s="202"/>
      <c r="B34" s="202"/>
      <c r="C34" s="202"/>
      <c r="D34" s="202"/>
      <c r="E34" s="202"/>
      <c r="F34" s="202"/>
      <c r="G34" s="208" t="s">
        <v>273</v>
      </c>
      <c r="H34" s="200">
        <v>5</v>
      </c>
      <c r="I34" s="209"/>
      <c r="J34" s="209">
        <v>10151.57</v>
      </c>
      <c r="K34" s="209"/>
    </row>
    <row r="35" spans="1:11" s="177" customFormat="1" ht="12" hidden="1" customHeight="1" collapsed="1">
      <c r="A35" s="202">
        <v>2</v>
      </c>
      <c r="B35" s="202">
        <v>1</v>
      </c>
      <c r="C35" s="202">
        <v>1</v>
      </c>
      <c r="D35" s="202">
        <v>1</v>
      </c>
      <c r="E35" s="202">
        <v>2</v>
      </c>
      <c r="F35" s="202">
        <v>1</v>
      </c>
      <c r="G35" s="208" t="s">
        <v>42</v>
      </c>
      <c r="H35" s="200">
        <v>6</v>
      </c>
      <c r="I35" s="209"/>
      <c r="J35" s="209"/>
      <c r="K35" s="209"/>
    </row>
    <row r="36" spans="1:11" s="177" customFormat="1" ht="12" customHeight="1">
      <c r="A36" s="202">
        <v>2</v>
      </c>
      <c r="B36" s="202">
        <v>1</v>
      </c>
      <c r="C36" s="202">
        <v>2</v>
      </c>
      <c r="D36" s="202"/>
      <c r="E36" s="202"/>
      <c r="F36" s="202"/>
      <c r="G36" s="208" t="s">
        <v>43</v>
      </c>
      <c r="H36" s="200">
        <v>7</v>
      </c>
      <c r="I36" s="209"/>
      <c r="J36" s="209">
        <v>911.96</v>
      </c>
      <c r="K36" s="209"/>
    </row>
    <row r="37" spans="1:11" s="207" customFormat="1" ht="12" customHeight="1">
      <c r="A37" s="201">
        <v>2</v>
      </c>
      <c r="B37" s="201">
        <v>2</v>
      </c>
      <c r="C37" s="201"/>
      <c r="D37" s="201"/>
      <c r="E37" s="201"/>
      <c r="F37" s="201"/>
      <c r="G37" s="206" t="s">
        <v>274</v>
      </c>
      <c r="H37" s="204">
        <v>8</v>
      </c>
      <c r="I37" s="210">
        <f>I38</f>
        <v>302.19</v>
      </c>
      <c r="J37" s="210">
        <f>J38</f>
        <v>738.94</v>
      </c>
      <c r="K37" s="210">
        <f>K38</f>
        <v>0</v>
      </c>
    </row>
    <row r="38" spans="1:11" s="177" customFormat="1" ht="12" customHeight="1">
      <c r="A38" s="202">
        <v>2</v>
      </c>
      <c r="B38" s="202">
        <v>2</v>
      </c>
      <c r="C38" s="202">
        <v>1</v>
      </c>
      <c r="D38" s="202"/>
      <c r="E38" s="202"/>
      <c r="F38" s="202"/>
      <c r="G38" s="208" t="s">
        <v>274</v>
      </c>
      <c r="H38" s="200">
        <v>9</v>
      </c>
      <c r="I38" s="209">
        <v>302.19</v>
      </c>
      <c r="J38" s="209">
        <v>738.94</v>
      </c>
      <c r="K38" s="209"/>
    </row>
    <row r="39" spans="1:11" s="207" customFormat="1" ht="12" hidden="1" customHeight="1" collapsed="1">
      <c r="A39" s="201">
        <v>2</v>
      </c>
      <c r="B39" s="201">
        <v>3</v>
      </c>
      <c r="C39" s="201"/>
      <c r="D39" s="201"/>
      <c r="E39" s="201"/>
      <c r="F39" s="201"/>
      <c r="G39" s="206" t="s">
        <v>60</v>
      </c>
      <c r="H39" s="204">
        <v>10</v>
      </c>
      <c r="I39" s="205">
        <f>I40+I41</f>
        <v>0</v>
      </c>
      <c r="J39" s="205">
        <f>J40+J41</f>
        <v>0</v>
      </c>
      <c r="K39" s="205">
        <f>K40+K41</f>
        <v>0</v>
      </c>
    </row>
    <row r="40" spans="1:11" s="177" customFormat="1" ht="12" hidden="1" customHeight="1" collapsed="1">
      <c r="A40" s="202">
        <v>2</v>
      </c>
      <c r="B40" s="202">
        <v>3</v>
      </c>
      <c r="C40" s="202">
        <v>1</v>
      </c>
      <c r="D40" s="202"/>
      <c r="E40" s="202"/>
      <c r="F40" s="202"/>
      <c r="G40" s="208" t="s">
        <v>61</v>
      </c>
      <c r="H40" s="200">
        <v>11</v>
      </c>
      <c r="I40" s="209"/>
      <c r="J40" s="209"/>
      <c r="K40" s="209"/>
    </row>
    <row r="41" spans="1:11" s="177" customFormat="1" ht="12" hidden="1" customHeight="1" collapsed="1">
      <c r="A41" s="202">
        <v>2</v>
      </c>
      <c r="B41" s="202">
        <v>3</v>
      </c>
      <c r="C41" s="202">
        <v>2</v>
      </c>
      <c r="D41" s="202"/>
      <c r="E41" s="202"/>
      <c r="F41" s="202"/>
      <c r="G41" s="208" t="s">
        <v>72</v>
      </c>
      <c r="H41" s="200">
        <v>12</v>
      </c>
      <c r="I41" s="209"/>
      <c r="J41" s="209"/>
      <c r="K41" s="209"/>
    </row>
    <row r="42" spans="1:11" s="207" customFormat="1" ht="12" hidden="1" customHeight="1" collapsed="1">
      <c r="A42" s="201">
        <v>2</v>
      </c>
      <c r="B42" s="201">
        <v>4</v>
      </c>
      <c r="C42" s="201"/>
      <c r="D42" s="201"/>
      <c r="E42" s="201"/>
      <c r="F42" s="201"/>
      <c r="G42" s="206" t="s">
        <v>73</v>
      </c>
      <c r="H42" s="204">
        <v>13</v>
      </c>
      <c r="I42" s="205">
        <f>I43</f>
        <v>0</v>
      </c>
      <c r="J42" s="205">
        <f>J43</f>
        <v>0</v>
      </c>
      <c r="K42" s="205">
        <f>K43</f>
        <v>0</v>
      </c>
    </row>
    <row r="43" spans="1:11" s="177" customFormat="1" ht="12" hidden="1" customHeight="1" collapsed="1">
      <c r="A43" s="202">
        <v>2</v>
      </c>
      <c r="B43" s="202">
        <v>4</v>
      </c>
      <c r="C43" s="202">
        <v>1</v>
      </c>
      <c r="D43" s="202"/>
      <c r="E43" s="202"/>
      <c r="F43" s="202"/>
      <c r="G43" s="208" t="s">
        <v>275</v>
      </c>
      <c r="H43" s="200">
        <v>14</v>
      </c>
      <c r="I43" s="209">
        <f>I44+I45+I46</f>
        <v>0</v>
      </c>
      <c r="J43" s="209">
        <f>J44+J45+J46</f>
        <v>0</v>
      </c>
      <c r="K43" s="209">
        <f>K44+K45+K46</f>
        <v>0</v>
      </c>
    </row>
    <row r="44" spans="1:11" s="177" customFormat="1" ht="12" hidden="1" customHeight="1" collapsed="1">
      <c r="A44" s="202">
        <v>2</v>
      </c>
      <c r="B44" s="202">
        <v>4</v>
      </c>
      <c r="C44" s="202">
        <v>1</v>
      </c>
      <c r="D44" s="202">
        <v>1</v>
      </c>
      <c r="E44" s="202">
        <v>1</v>
      </c>
      <c r="F44" s="202">
        <v>1</v>
      </c>
      <c r="G44" s="208" t="s">
        <v>75</v>
      </c>
      <c r="H44" s="200">
        <v>15</v>
      </c>
      <c r="I44" s="209"/>
      <c r="J44" s="209"/>
      <c r="K44" s="209"/>
    </row>
    <row r="45" spans="1:11" s="177" customFormat="1" ht="12" hidden="1" customHeight="1" collapsed="1">
      <c r="A45" s="202">
        <v>2</v>
      </c>
      <c r="B45" s="202">
        <v>4</v>
      </c>
      <c r="C45" s="202">
        <v>1</v>
      </c>
      <c r="D45" s="202">
        <v>1</v>
      </c>
      <c r="E45" s="202">
        <v>1</v>
      </c>
      <c r="F45" s="202">
        <v>2</v>
      </c>
      <c r="G45" s="208" t="s">
        <v>76</v>
      </c>
      <c r="H45" s="200">
        <v>16</v>
      </c>
      <c r="I45" s="209"/>
      <c r="J45" s="209"/>
      <c r="K45" s="209"/>
    </row>
    <row r="46" spans="1:11" s="177" customFormat="1" ht="12" hidden="1" customHeight="1" collapsed="1">
      <c r="A46" s="202">
        <v>2</v>
      </c>
      <c r="B46" s="202">
        <v>4</v>
      </c>
      <c r="C46" s="202">
        <v>1</v>
      </c>
      <c r="D46" s="202">
        <v>1</v>
      </c>
      <c r="E46" s="202">
        <v>1</v>
      </c>
      <c r="F46" s="202">
        <v>3</v>
      </c>
      <c r="G46" s="208" t="s">
        <v>77</v>
      </c>
      <c r="H46" s="200">
        <v>17</v>
      </c>
      <c r="I46" s="209"/>
      <c r="J46" s="209"/>
      <c r="K46" s="209"/>
    </row>
    <row r="47" spans="1:11" s="207" customFormat="1" ht="12" hidden="1" customHeight="1" collapsed="1">
      <c r="A47" s="201">
        <v>2</v>
      </c>
      <c r="B47" s="201">
        <v>5</v>
      </c>
      <c r="C47" s="201"/>
      <c r="D47" s="201"/>
      <c r="E47" s="201"/>
      <c r="F47" s="201"/>
      <c r="G47" s="206" t="s">
        <v>78</v>
      </c>
      <c r="H47" s="204">
        <v>18</v>
      </c>
      <c r="I47" s="205">
        <f>I48+I51+I54</f>
        <v>0</v>
      </c>
      <c r="J47" s="205">
        <f>J48+J51+J54</f>
        <v>0</v>
      </c>
      <c r="K47" s="205">
        <f>K48+K51+K54</f>
        <v>0</v>
      </c>
    </row>
    <row r="48" spans="1:11" s="177" customFormat="1" ht="12" hidden="1" customHeight="1" collapsed="1">
      <c r="A48" s="202">
        <v>2</v>
      </c>
      <c r="B48" s="202">
        <v>5</v>
      </c>
      <c r="C48" s="202">
        <v>1</v>
      </c>
      <c r="D48" s="202"/>
      <c r="E48" s="202"/>
      <c r="F48" s="202"/>
      <c r="G48" s="208" t="s">
        <v>79</v>
      </c>
      <c r="H48" s="200">
        <v>19</v>
      </c>
      <c r="I48" s="209">
        <f>I49+I50</f>
        <v>0</v>
      </c>
      <c r="J48" s="209">
        <f>J49+J50</f>
        <v>0</v>
      </c>
      <c r="K48" s="209">
        <f>K49+K50</f>
        <v>0</v>
      </c>
    </row>
    <row r="49" spans="1:11" s="177" customFormat="1" ht="24" hidden="1" customHeight="1" collapsed="1">
      <c r="A49" s="202">
        <v>2</v>
      </c>
      <c r="B49" s="202">
        <v>5</v>
      </c>
      <c r="C49" s="202">
        <v>1</v>
      </c>
      <c r="D49" s="202">
        <v>1</v>
      </c>
      <c r="E49" s="202">
        <v>1</v>
      </c>
      <c r="F49" s="202">
        <v>1</v>
      </c>
      <c r="G49" s="208" t="s">
        <v>80</v>
      </c>
      <c r="H49" s="200">
        <v>20</v>
      </c>
      <c r="I49" s="209"/>
      <c r="J49" s="209"/>
      <c r="K49" s="209"/>
    </row>
    <row r="50" spans="1:11" s="177" customFormat="1" ht="12" hidden="1" customHeight="1" collapsed="1">
      <c r="A50" s="202">
        <v>2</v>
      </c>
      <c r="B50" s="202">
        <v>5</v>
      </c>
      <c r="C50" s="202">
        <v>1</v>
      </c>
      <c r="D50" s="202">
        <v>1</v>
      </c>
      <c r="E50" s="202">
        <v>1</v>
      </c>
      <c r="F50" s="202">
        <v>2</v>
      </c>
      <c r="G50" s="208" t="s">
        <v>81</v>
      </c>
      <c r="H50" s="200">
        <v>21</v>
      </c>
      <c r="I50" s="209"/>
      <c r="J50" s="209"/>
      <c r="K50" s="209"/>
    </row>
    <row r="51" spans="1:11" s="177" customFormat="1" ht="12" hidden="1" customHeight="1" collapsed="1">
      <c r="A51" s="202">
        <v>2</v>
      </c>
      <c r="B51" s="202">
        <v>5</v>
      </c>
      <c r="C51" s="202">
        <v>2</v>
      </c>
      <c r="D51" s="202"/>
      <c r="E51" s="202"/>
      <c r="F51" s="202"/>
      <c r="G51" s="208" t="s">
        <v>82</v>
      </c>
      <c r="H51" s="200">
        <v>22</v>
      </c>
      <c r="I51" s="209">
        <f>I52+I53</f>
        <v>0</v>
      </c>
      <c r="J51" s="209">
        <f>J52+J53</f>
        <v>0</v>
      </c>
      <c r="K51" s="209">
        <f>K52+K53</f>
        <v>0</v>
      </c>
    </row>
    <row r="52" spans="1:11" s="177" customFormat="1" ht="24" hidden="1" customHeight="1" collapsed="1">
      <c r="A52" s="202">
        <v>2</v>
      </c>
      <c r="B52" s="202">
        <v>5</v>
      </c>
      <c r="C52" s="202">
        <v>2</v>
      </c>
      <c r="D52" s="202">
        <v>1</v>
      </c>
      <c r="E52" s="202">
        <v>1</v>
      </c>
      <c r="F52" s="202">
        <v>1</v>
      </c>
      <c r="G52" s="208" t="s">
        <v>83</v>
      </c>
      <c r="H52" s="200">
        <v>23</v>
      </c>
      <c r="I52" s="209"/>
      <c r="J52" s="209"/>
      <c r="K52" s="209"/>
    </row>
    <row r="53" spans="1:11" s="177" customFormat="1" ht="12" hidden="1" customHeight="1" collapsed="1">
      <c r="A53" s="202">
        <v>2</v>
      </c>
      <c r="B53" s="202">
        <v>5</v>
      </c>
      <c r="C53" s="202">
        <v>2</v>
      </c>
      <c r="D53" s="202">
        <v>1</v>
      </c>
      <c r="E53" s="202">
        <v>1</v>
      </c>
      <c r="F53" s="202">
        <v>2</v>
      </c>
      <c r="G53" s="208" t="s">
        <v>276</v>
      </c>
      <c r="H53" s="200">
        <v>24</v>
      </c>
      <c r="I53" s="209"/>
      <c r="J53" s="209"/>
      <c r="K53" s="209"/>
    </row>
    <row r="54" spans="1:11" s="177" customFormat="1" ht="12" hidden="1" customHeight="1" collapsed="1">
      <c r="A54" s="202">
        <v>2</v>
      </c>
      <c r="B54" s="202">
        <v>5</v>
      </c>
      <c r="C54" s="202">
        <v>3</v>
      </c>
      <c r="D54" s="202"/>
      <c r="E54" s="202"/>
      <c r="F54" s="202"/>
      <c r="G54" s="208" t="s">
        <v>85</v>
      </c>
      <c r="H54" s="200">
        <v>25</v>
      </c>
      <c r="I54" s="209">
        <f>I55+I56+I57+I58</f>
        <v>0</v>
      </c>
      <c r="J54" s="209">
        <f>J55+J56+J57+J58</f>
        <v>0</v>
      </c>
      <c r="K54" s="209">
        <f>K55+K56+K57+K58</f>
        <v>0</v>
      </c>
    </row>
    <row r="55" spans="1:11" s="177" customFormat="1" ht="24" hidden="1" customHeight="1" collapsed="1">
      <c r="A55" s="202">
        <v>2</v>
      </c>
      <c r="B55" s="202">
        <v>5</v>
      </c>
      <c r="C55" s="202">
        <v>3</v>
      </c>
      <c r="D55" s="202">
        <v>1</v>
      </c>
      <c r="E55" s="202">
        <v>1</v>
      </c>
      <c r="F55" s="202">
        <v>1</v>
      </c>
      <c r="G55" s="208" t="s">
        <v>86</v>
      </c>
      <c r="H55" s="200">
        <v>26</v>
      </c>
      <c r="I55" s="209"/>
      <c r="J55" s="209"/>
      <c r="K55" s="209"/>
    </row>
    <row r="56" spans="1:11" s="177" customFormat="1" ht="12" hidden="1" customHeight="1" collapsed="1">
      <c r="A56" s="202">
        <v>2</v>
      </c>
      <c r="B56" s="202">
        <v>5</v>
      </c>
      <c r="C56" s="202">
        <v>3</v>
      </c>
      <c r="D56" s="202">
        <v>1</v>
      </c>
      <c r="E56" s="202">
        <v>1</v>
      </c>
      <c r="F56" s="202">
        <v>2</v>
      </c>
      <c r="G56" s="208" t="s">
        <v>87</v>
      </c>
      <c r="H56" s="200">
        <v>27</v>
      </c>
      <c r="I56" s="209"/>
      <c r="J56" s="209"/>
      <c r="K56" s="209"/>
    </row>
    <row r="57" spans="1:11" s="177" customFormat="1" ht="24" hidden="1" customHeight="1" collapsed="1">
      <c r="A57" s="202">
        <v>2</v>
      </c>
      <c r="B57" s="202">
        <v>5</v>
      </c>
      <c r="C57" s="202">
        <v>3</v>
      </c>
      <c r="D57" s="202">
        <v>2</v>
      </c>
      <c r="E57" s="202">
        <v>1</v>
      </c>
      <c r="F57" s="202">
        <v>1</v>
      </c>
      <c r="G57" s="211" t="s">
        <v>88</v>
      </c>
      <c r="H57" s="200">
        <v>28</v>
      </c>
      <c r="I57" s="209"/>
      <c r="J57" s="209"/>
      <c r="K57" s="209"/>
    </row>
    <row r="58" spans="1:11" s="177" customFormat="1" ht="12" hidden="1" customHeight="1" collapsed="1">
      <c r="A58" s="202">
        <v>2</v>
      </c>
      <c r="B58" s="202">
        <v>5</v>
      </c>
      <c r="C58" s="202">
        <v>3</v>
      </c>
      <c r="D58" s="202">
        <v>2</v>
      </c>
      <c r="E58" s="202">
        <v>1</v>
      </c>
      <c r="F58" s="202">
        <v>2</v>
      </c>
      <c r="G58" s="211" t="s">
        <v>89</v>
      </c>
      <c r="H58" s="200">
        <v>29</v>
      </c>
      <c r="I58" s="209"/>
      <c r="J58" s="209"/>
      <c r="K58" s="209"/>
    </row>
    <row r="59" spans="1:11" s="207" customFormat="1" ht="12" hidden="1" customHeight="1" collapsed="1">
      <c r="A59" s="201">
        <v>2</v>
      </c>
      <c r="B59" s="201">
        <v>6</v>
      </c>
      <c r="C59" s="201"/>
      <c r="D59" s="201"/>
      <c r="E59" s="201"/>
      <c r="F59" s="201"/>
      <c r="G59" s="206" t="s">
        <v>90</v>
      </c>
      <c r="H59" s="204">
        <v>30</v>
      </c>
      <c r="I59" s="205">
        <f>I60+I61+I62+I63+I64</f>
        <v>0</v>
      </c>
      <c r="J59" s="205">
        <f>J60+J61+J62+J63+J64</f>
        <v>0</v>
      </c>
      <c r="K59" s="205">
        <f>K60+K61+K62+K63+K64</f>
        <v>0</v>
      </c>
    </row>
    <row r="60" spans="1:11" s="177" customFormat="1" ht="12" hidden="1" customHeight="1" collapsed="1">
      <c r="A60" s="202">
        <v>2</v>
      </c>
      <c r="B60" s="202">
        <v>6</v>
      </c>
      <c r="C60" s="202">
        <v>1</v>
      </c>
      <c r="D60" s="202"/>
      <c r="E60" s="202"/>
      <c r="F60" s="202"/>
      <c r="G60" s="208" t="s">
        <v>277</v>
      </c>
      <c r="H60" s="200">
        <v>31</v>
      </c>
      <c r="I60" s="209"/>
      <c r="J60" s="209"/>
      <c r="K60" s="209"/>
    </row>
    <row r="61" spans="1:11" s="177" customFormat="1" ht="12" hidden="1" customHeight="1" collapsed="1">
      <c r="A61" s="202">
        <v>2</v>
      </c>
      <c r="B61" s="202">
        <v>6</v>
      </c>
      <c r="C61" s="202">
        <v>2</v>
      </c>
      <c r="D61" s="202"/>
      <c r="E61" s="202"/>
      <c r="F61" s="202"/>
      <c r="G61" s="208" t="s">
        <v>278</v>
      </c>
      <c r="H61" s="200">
        <v>32</v>
      </c>
      <c r="I61" s="209"/>
      <c r="J61" s="209"/>
      <c r="K61" s="209"/>
    </row>
    <row r="62" spans="1:11" s="177" customFormat="1" ht="12" hidden="1" customHeight="1" collapsed="1">
      <c r="A62" s="202">
        <v>2</v>
      </c>
      <c r="B62" s="202">
        <v>6</v>
      </c>
      <c r="C62" s="202">
        <v>3</v>
      </c>
      <c r="D62" s="202"/>
      <c r="E62" s="202"/>
      <c r="F62" s="202"/>
      <c r="G62" s="208" t="s">
        <v>279</v>
      </c>
      <c r="H62" s="200">
        <v>33</v>
      </c>
      <c r="I62" s="209"/>
      <c r="J62" s="209"/>
      <c r="K62" s="209"/>
    </row>
    <row r="63" spans="1:11" s="177" customFormat="1" ht="24" hidden="1" customHeight="1" collapsed="1">
      <c r="A63" s="202">
        <v>2</v>
      </c>
      <c r="B63" s="202">
        <v>6</v>
      </c>
      <c r="C63" s="202">
        <v>4</v>
      </c>
      <c r="D63" s="202"/>
      <c r="E63" s="202"/>
      <c r="F63" s="202"/>
      <c r="G63" s="208" t="s">
        <v>96</v>
      </c>
      <c r="H63" s="200">
        <v>34</v>
      </c>
      <c r="I63" s="209"/>
      <c r="J63" s="209"/>
      <c r="K63" s="209"/>
    </row>
    <row r="64" spans="1:11" s="177" customFormat="1" ht="24" hidden="1" customHeight="1" collapsed="1">
      <c r="A64" s="202">
        <v>2</v>
      </c>
      <c r="B64" s="202">
        <v>6</v>
      </c>
      <c r="C64" s="202">
        <v>5</v>
      </c>
      <c r="D64" s="202"/>
      <c r="E64" s="202"/>
      <c r="F64" s="202"/>
      <c r="G64" s="208" t="s">
        <v>99</v>
      </c>
      <c r="H64" s="200">
        <v>35</v>
      </c>
      <c r="I64" s="209"/>
      <c r="J64" s="209"/>
      <c r="K64" s="209"/>
    </row>
    <row r="65" spans="1:11" s="177" customFormat="1" ht="12" customHeight="1">
      <c r="A65" s="201">
        <v>2</v>
      </c>
      <c r="B65" s="201">
        <v>7</v>
      </c>
      <c r="C65" s="202"/>
      <c r="D65" s="202"/>
      <c r="E65" s="202"/>
      <c r="F65" s="202"/>
      <c r="G65" s="206" t="s">
        <v>100</v>
      </c>
      <c r="H65" s="204">
        <v>36</v>
      </c>
      <c r="I65" s="205">
        <f>I66+I69+I73</f>
        <v>0</v>
      </c>
      <c r="J65" s="205">
        <f>J66+J69+J73</f>
        <v>236.26</v>
      </c>
      <c r="K65" s="205">
        <f>K66+K69+K73</f>
        <v>0</v>
      </c>
    </row>
    <row r="66" spans="1:11" s="177" customFormat="1" ht="12" hidden="1" customHeight="1" collapsed="1">
      <c r="A66" s="202">
        <v>2</v>
      </c>
      <c r="B66" s="202">
        <v>7</v>
      </c>
      <c r="C66" s="202">
        <v>1</v>
      </c>
      <c r="D66" s="202"/>
      <c r="E66" s="202"/>
      <c r="F66" s="202"/>
      <c r="G66" s="212" t="s">
        <v>280</v>
      </c>
      <c r="H66" s="200">
        <v>37</v>
      </c>
      <c r="I66" s="209">
        <f>I67+I68</f>
        <v>0</v>
      </c>
      <c r="J66" s="209">
        <f>J67+J68</f>
        <v>0</v>
      </c>
      <c r="K66" s="209">
        <f>K67+K68</f>
        <v>0</v>
      </c>
    </row>
    <row r="67" spans="1:11" s="177" customFormat="1" ht="12" hidden="1" customHeight="1" collapsed="1">
      <c r="A67" s="202">
        <v>2</v>
      </c>
      <c r="B67" s="202">
        <v>7</v>
      </c>
      <c r="C67" s="202">
        <v>1</v>
      </c>
      <c r="D67" s="202">
        <v>1</v>
      </c>
      <c r="E67" s="202">
        <v>1</v>
      </c>
      <c r="F67" s="202">
        <v>1</v>
      </c>
      <c r="G67" s="212" t="s">
        <v>102</v>
      </c>
      <c r="H67" s="200">
        <v>38</v>
      </c>
      <c r="I67" s="209"/>
      <c r="J67" s="209"/>
      <c r="K67" s="209"/>
    </row>
    <row r="68" spans="1:11" s="177" customFormat="1" ht="12" hidden="1" customHeight="1" collapsed="1">
      <c r="A68" s="202">
        <v>2</v>
      </c>
      <c r="B68" s="202">
        <v>7</v>
      </c>
      <c r="C68" s="202">
        <v>1</v>
      </c>
      <c r="D68" s="202">
        <v>1</v>
      </c>
      <c r="E68" s="202">
        <v>1</v>
      </c>
      <c r="F68" s="202">
        <v>2</v>
      </c>
      <c r="G68" s="212" t="s">
        <v>103</v>
      </c>
      <c r="H68" s="200">
        <v>39</v>
      </c>
      <c r="I68" s="209"/>
      <c r="J68" s="209"/>
      <c r="K68" s="209"/>
    </row>
    <row r="69" spans="1:11" s="177" customFormat="1" ht="12" hidden="1" customHeight="1" collapsed="1">
      <c r="A69" s="202">
        <v>2</v>
      </c>
      <c r="B69" s="202">
        <v>7</v>
      </c>
      <c r="C69" s="202">
        <v>2</v>
      </c>
      <c r="D69" s="202"/>
      <c r="E69" s="202"/>
      <c r="F69" s="202"/>
      <c r="G69" s="208" t="s">
        <v>281</v>
      </c>
      <c r="H69" s="200">
        <v>40</v>
      </c>
      <c r="I69" s="209">
        <f>I70+I71+I72</f>
        <v>0</v>
      </c>
      <c r="J69" s="209">
        <f>J70+J71+J72</f>
        <v>0</v>
      </c>
      <c r="K69" s="209">
        <f>K70+K71+K72</f>
        <v>0</v>
      </c>
    </row>
    <row r="70" spans="1:11" s="177" customFormat="1" ht="12" hidden="1" customHeight="1" collapsed="1">
      <c r="A70" s="202">
        <v>2</v>
      </c>
      <c r="B70" s="202">
        <v>7</v>
      </c>
      <c r="C70" s="202">
        <v>2</v>
      </c>
      <c r="D70" s="202">
        <v>1</v>
      </c>
      <c r="E70" s="202">
        <v>1</v>
      </c>
      <c r="F70" s="202">
        <v>1</v>
      </c>
      <c r="G70" s="208" t="s">
        <v>282</v>
      </c>
      <c r="H70" s="200">
        <v>41</v>
      </c>
      <c r="I70" s="209"/>
      <c r="J70" s="209"/>
      <c r="K70" s="209"/>
    </row>
    <row r="71" spans="1:11" s="177" customFormat="1" ht="12" hidden="1" customHeight="1" collapsed="1">
      <c r="A71" s="202">
        <v>2</v>
      </c>
      <c r="B71" s="202">
        <v>7</v>
      </c>
      <c r="C71" s="202">
        <v>2</v>
      </c>
      <c r="D71" s="202">
        <v>1</v>
      </c>
      <c r="E71" s="202">
        <v>1</v>
      </c>
      <c r="F71" s="202">
        <v>2</v>
      </c>
      <c r="G71" s="208" t="s">
        <v>283</v>
      </c>
      <c r="H71" s="200">
        <v>42</v>
      </c>
      <c r="I71" s="209"/>
      <c r="J71" s="209"/>
      <c r="K71" s="209"/>
    </row>
    <row r="72" spans="1:11" s="177" customFormat="1" ht="12" hidden="1" customHeight="1" collapsed="1">
      <c r="A72" s="202">
        <v>2</v>
      </c>
      <c r="B72" s="202">
        <v>7</v>
      </c>
      <c r="C72" s="202">
        <v>2</v>
      </c>
      <c r="D72" s="202">
        <v>2</v>
      </c>
      <c r="E72" s="202">
        <v>1</v>
      </c>
      <c r="F72" s="202">
        <v>1</v>
      </c>
      <c r="G72" s="208" t="s">
        <v>108</v>
      </c>
      <c r="H72" s="200">
        <v>43</v>
      </c>
      <c r="I72" s="209"/>
      <c r="J72" s="209"/>
      <c r="K72" s="209"/>
    </row>
    <row r="73" spans="1:11" s="177" customFormat="1" ht="12" customHeight="1">
      <c r="A73" s="202">
        <v>2</v>
      </c>
      <c r="B73" s="202">
        <v>7</v>
      </c>
      <c r="C73" s="202">
        <v>3</v>
      </c>
      <c r="D73" s="202"/>
      <c r="E73" s="202"/>
      <c r="F73" s="202"/>
      <c r="G73" s="208" t="s">
        <v>109</v>
      </c>
      <c r="H73" s="200">
        <v>44</v>
      </c>
      <c r="I73" s="209"/>
      <c r="J73" s="209">
        <v>236.26</v>
      </c>
      <c r="K73" s="209"/>
    </row>
    <row r="74" spans="1:11" s="207" customFormat="1" ht="12" hidden="1" customHeight="1" collapsed="1">
      <c r="A74" s="201">
        <v>2</v>
      </c>
      <c r="B74" s="201">
        <v>8</v>
      </c>
      <c r="C74" s="201"/>
      <c r="D74" s="201"/>
      <c r="E74" s="201"/>
      <c r="F74" s="201"/>
      <c r="G74" s="206" t="s">
        <v>284</v>
      </c>
      <c r="H74" s="204">
        <v>45</v>
      </c>
      <c r="I74" s="205">
        <f>I75+I79</f>
        <v>0</v>
      </c>
      <c r="J74" s="205">
        <f>J75+J79</f>
        <v>0</v>
      </c>
      <c r="K74" s="205">
        <f>K75+K79</f>
        <v>0</v>
      </c>
    </row>
    <row r="75" spans="1:11" s="177" customFormat="1" ht="12" hidden="1" customHeight="1" collapsed="1">
      <c r="A75" s="202">
        <v>2</v>
      </c>
      <c r="B75" s="202">
        <v>8</v>
      </c>
      <c r="C75" s="202">
        <v>1</v>
      </c>
      <c r="D75" s="202">
        <v>1</v>
      </c>
      <c r="E75" s="202"/>
      <c r="F75" s="202"/>
      <c r="G75" s="208" t="s">
        <v>113</v>
      </c>
      <c r="H75" s="200">
        <v>46</v>
      </c>
      <c r="I75" s="209">
        <f>I76+I77+I78</f>
        <v>0</v>
      </c>
      <c r="J75" s="209">
        <f>J76+J77+J78</f>
        <v>0</v>
      </c>
      <c r="K75" s="209">
        <f>K76+K77+K78</f>
        <v>0</v>
      </c>
    </row>
    <row r="76" spans="1:11" s="177" customFormat="1" ht="12" hidden="1" customHeight="1" collapsed="1">
      <c r="A76" s="202">
        <v>2</v>
      </c>
      <c r="B76" s="202">
        <v>8</v>
      </c>
      <c r="C76" s="202">
        <v>1</v>
      </c>
      <c r="D76" s="202">
        <v>1</v>
      </c>
      <c r="E76" s="202">
        <v>1</v>
      </c>
      <c r="F76" s="202">
        <v>1</v>
      </c>
      <c r="G76" s="208" t="s">
        <v>285</v>
      </c>
      <c r="H76" s="200">
        <v>47</v>
      </c>
      <c r="I76" s="209"/>
      <c r="J76" s="209"/>
      <c r="K76" s="209"/>
    </row>
    <row r="77" spans="1:11" s="177" customFormat="1" ht="12" hidden="1" customHeight="1" collapsed="1">
      <c r="A77" s="202">
        <v>2</v>
      </c>
      <c r="B77" s="202">
        <v>8</v>
      </c>
      <c r="C77" s="202">
        <v>1</v>
      </c>
      <c r="D77" s="202">
        <v>1</v>
      </c>
      <c r="E77" s="202">
        <v>1</v>
      </c>
      <c r="F77" s="202">
        <v>2</v>
      </c>
      <c r="G77" s="208" t="s">
        <v>286</v>
      </c>
      <c r="H77" s="200">
        <v>48</v>
      </c>
      <c r="I77" s="209"/>
      <c r="J77" s="209"/>
      <c r="K77" s="209"/>
    </row>
    <row r="78" spans="1:11" s="177" customFormat="1" ht="12" hidden="1" customHeight="1" collapsed="1">
      <c r="A78" s="202">
        <v>2</v>
      </c>
      <c r="B78" s="202">
        <v>8</v>
      </c>
      <c r="C78" s="202">
        <v>1</v>
      </c>
      <c r="D78" s="202">
        <v>1</v>
      </c>
      <c r="E78" s="202">
        <v>1</v>
      </c>
      <c r="F78" s="202">
        <v>3</v>
      </c>
      <c r="G78" s="211" t="s">
        <v>116</v>
      </c>
      <c r="H78" s="200">
        <v>49</v>
      </c>
      <c r="I78" s="209"/>
      <c r="J78" s="209"/>
      <c r="K78" s="209"/>
    </row>
    <row r="79" spans="1:11" s="177" customFormat="1" ht="12" hidden="1" customHeight="1" collapsed="1">
      <c r="A79" s="202">
        <v>2</v>
      </c>
      <c r="B79" s="202">
        <v>8</v>
      </c>
      <c r="C79" s="202">
        <v>1</v>
      </c>
      <c r="D79" s="202">
        <v>2</v>
      </c>
      <c r="E79" s="202"/>
      <c r="F79" s="202"/>
      <c r="G79" s="208" t="s">
        <v>117</v>
      </c>
      <c r="H79" s="200">
        <v>50</v>
      </c>
      <c r="I79" s="209"/>
      <c r="J79" s="209"/>
      <c r="K79" s="209"/>
    </row>
    <row r="80" spans="1:11" s="207" customFormat="1" ht="36" hidden="1" customHeight="1" collapsed="1">
      <c r="A80" s="213">
        <v>2</v>
      </c>
      <c r="B80" s="213">
        <v>9</v>
      </c>
      <c r="C80" s="213"/>
      <c r="D80" s="213"/>
      <c r="E80" s="213"/>
      <c r="F80" s="213"/>
      <c r="G80" s="206" t="s">
        <v>287</v>
      </c>
      <c r="H80" s="204">
        <v>51</v>
      </c>
      <c r="I80" s="205"/>
      <c r="J80" s="205"/>
      <c r="K80" s="205"/>
    </row>
    <row r="81" spans="1:11" s="207" customFormat="1" ht="48" hidden="1" customHeight="1" collapsed="1">
      <c r="A81" s="201">
        <v>3</v>
      </c>
      <c r="B81" s="201"/>
      <c r="C81" s="201"/>
      <c r="D81" s="201"/>
      <c r="E81" s="201"/>
      <c r="F81" s="201"/>
      <c r="G81" s="206" t="s">
        <v>288</v>
      </c>
      <c r="H81" s="204">
        <v>52</v>
      </c>
      <c r="I81" s="205">
        <f>I82+I88+I89</f>
        <v>0</v>
      </c>
      <c r="J81" s="205">
        <f>J82+J88+J89</f>
        <v>0</v>
      </c>
      <c r="K81" s="205">
        <f>K82+K88+K89</f>
        <v>0</v>
      </c>
    </row>
    <row r="82" spans="1:11" s="207" customFormat="1" ht="24" hidden="1" customHeight="1" collapsed="1">
      <c r="A82" s="201">
        <v>3</v>
      </c>
      <c r="B82" s="201">
        <v>1</v>
      </c>
      <c r="C82" s="201"/>
      <c r="D82" s="201"/>
      <c r="E82" s="201"/>
      <c r="F82" s="201"/>
      <c r="G82" s="206" t="s">
        <v>133</v>
      </c>
      <c r="H82" s="204">
        <v>53</v>
      </c>
      <c r="I82" s="205">
        <f>I83+I84+I85+I86+I87</f>
        <v>0</v>
      </c>
      <c r="J82" s="205">
        <f>J83+J84+J85+J86+J87</f>
        <v>0</v>
      </c>
      <c r="K82" s="205">
        <f>K83+K84+K85+K86+K87</f>
        <v>0</v>
      </c>
    </row>
    <row r="83" spans="1:11" s="177" customFormat="1" ht="24" hidden="1" customHeight="1" collapsed="1">
      <c r="A83" s="214">
        <v>3</v>
      </c>
      <c r="B83" s="214">
        <v>1</v>
      </c>
      <c r="C83" s="214">
        <v>1</v>
      </c>
      <c r="D83" s="215"/>
      <c r="E83" s="215"/>
      <c r="F83" s="215"/>
      <c r="G83" s="208" t="s">
        <v>289</v>
      </c>
      <c r="H83" s="200">
        <v>54</v>
      </c>
      <c r="I83" s="209"/>
      <c r="J83" s="209"/>
      <c r="K83" s="209"/>
    </row>
    <row r="84" spans="1:11" s="177" customFormat="1" ht="12" hidden="1" customHeight="1" collapsed="1">
      <c r="A84" s="214">
        <v>3</v>
      </c>
      <c r="B84" s="214">
        <v>1</v>
      </c>
      <c r="C84" s="214">
        <v>2</v>
      </c>
      <c r="D84" s="214"/>
      <c r="E84" s="215"/>
      <c r="F84" s="215"/>
      <c r="G84" s="211" t="s">
        <v>151</v>
      </c>
      <c r="H84" s="200">
        <v>55</v>
      </c>
      <c r="I84" s="209"/>
      <c r="J84" s="209"/>
      <c r="K84" s="209"/>
    </row>
    <row r="85" spans="1:11" s="177" customFormat="1" ht="12" hidden="1" customHeight="1" collapsed="1">
      <c r="A85" s="214">
        <v>3</v>
      </c>
      <c r="B85" s="214">
        <v>1</v>
      </c>
      <c r="C85" s="214">
        <v>3</v>
      </c>
      <c r="D85" s="214"/>
      <c r="E85" s="214"/>
      <c r="F85" s="214"/>
      <c r="G85" s="211" t="s">
        <v>156</v>
      </c>
      <c r="H85" s="200">
        <v>56</v>
      </c>
      <c r="I85" s="209"/>
      <c r="J85" s="209"/>
      <c r="K85" s="209"/>
    </row>
    <row r="86" spans="1:11" s="177" customFormat="1" ht="12" hidden="1" customHeight="1" collapsed="1">
      <c r="A86" s="214">
        <v>3</v>
      </c>
      <c r="B86" s="214">
        <v>1</v>
      </c>
      <c r="C86" s="214">
        <v>4</v>
      </c>
      <c r="D86" s="214"/>
      <c r="E86" s="214"/>
      <c r="F86" s="214"/>
      <c r="G86" s="211" t="s">
        <v>165</v>
      </c>
      <c r="H86" s="200">
        <v>57</v>
      </c>
      <c r="I86" s="209"/>
      <c r="J86" s="209"/>
      <c r="K86" s="209"/>
    </row>
    <row r="87" spans="1:11" s="177" customFormat="1" ht="24" hidden="1" customHeight="1" collapsed="1">
      <c r="A87" s="214">
        <v>3</v>
      </c>
      <c r="B87" s="214">
        <v>1</v>
      </c>
      <c r="C87" s="214">
        <v>5</v>
      </c>
      <c r="D87" s="214"/>
      <c r="E87" s="214"/>
      <c r="F87" s="214"/>
      <c r="G87" s="211" t="s">
        <v>290</v>
      </c>
      <c r="H87" s="200">
        <v>58</v>
      </c>
      <c r="I87" s="209"/>
      <c r="J87" s="209"/>
      <c r="K87" s="209"/>
    </row>
    <row r="88" spans="1:11" s="207" customFormat="1" ht="24.75" hidden="1" customHeight="1" collapsed="1">
      <c r="A88" s="215">
        <v>3</v>
      </c>
      <c r="B88" s="215">
        <v>2</v>
      </c>
      <c r="C88" s="215"/>
      <c r="D88" s="215"/>
      <c r="E88" s="215"/>
      <c r="F88" s="215"/>
      <c r="G88" s="216" t="s">
        <v>291</v>
      </c>
      <c r="H88" s="204">
        <v>59</v>
      </c>
      <c r="I88" s="205"/>
      <c r="J88" s="205"/>
      <c r="K88" s="205"/>
    </row>
    <row r="89" spans="1:11" s="207" customFormat="1" ht="24" hidden="1" customHeight="1" collapsed="1">
      <c r="A89" s="215">
        <v>3</v>
      </c>
      <c r="B89" s="215">
        <v>3</v>
      </c>
      <c r="C89" s="215"/>
      <c r="D89" s="215"/>
      <c r="E89" s="215"/>
      <c r="F89" s="215"/>
      <c r="G89" s="216" t="s">
        <v>208</v>
      </c>
      <c r="H89" s="204">
        <v>60</v>
      </c>
      <c r="I89" s="205"/>
      <c r="J89" s="205"/>
      <c r="K89" s="205"/>
    </row>
    <row r="90" spans="1:11" s="207" customFormat="1" ht="12" customHeight="1">
      <c r="A90" s="201"/>
      <c r="B90" s="201"/>
      <c r="C90" s="201"/>
      <c r="D90" s="201"/>
      <c r="E90" s="201"/>
      <c r="F90" s="201"/>
      <c r="G90" s="206" t="s">
        <v>292</v>
      </c>
      <c r="H90" s="204">
        <v>61</v>
      </c>
      <c r="I90" s="205">
        <f>I30+I81</f>
        <v>302.19</v>
      </c>
      <c r="J90" s="205">
        <f>J30+J81</f>
        <v>61926.590000000004</v>
      </c>
      <c r="K90" s="205">
        <f>K30+K81</f>
        <v>0</v>
      </c>
    </row>
    <row r="91" spans="1:11" s="177" customFormat="1" ht="9" customHeight="1">
      <c r="A91" s="217"/>
      <c r="B91" s="217"/>
      <c r="C91" s="217"/>
      <c r="D91" s="218"/>
      <c r="E91" s="218"/>
      <c r="F91" s="218"/>
      <c r="G91" s="218"/>
      <c r="H91" s="183"/>
      <c r="I91" s="184"/>
      <c r="J91" s="184"/>
      <c r="K91" s="219"/>
    </row>
    <row r="92" spans="1:11" s="177" customFormat="1" ht="12" customHeight="1">
      <c r="A92" s="184" t="s">
        <v>293</v>
      </c>
      <c r="H92" s="220"/>
      <c r="I92" s="221"/>
    </row>
    <row r="93" spans="1:11" s="177" customFormat="1">
      <c r="H93" s="222"/>
      <c r="I93" s="180"/>
      <c r="J93" s="180"/>
      <c r="K93" s="180"/>
    </row>
    <row r="94" spans="1:11" s="177" customFormat="1">
      <c r="A94" s="223" t="s">
        <v>228</v>
      </c>
      <c r="B94" s="224"/>
      <c r="C94" s="224"/>
      <c r="D94" s="224"/>
      <c r="E94" s="224"/>
      <c r="F94" s="224"/>
      <c r="G94" s="224"/>
      <c r="H94" s="225"/>
      <c r="I94" s="226"/>
      <c r="J94" s="226"/>
      <c r="K94" s="227" t="s">
        <v>229</v>
      </c>
    </row>
    <row r="95" spans="1:11" s="177" customFormat="1" ht="12" customHeight="1">
      <c r="A95" s="488" t="s">
        <v>294</v>
      </c>
      <c r="B95" s="493"/>
      <c r="C95" s="493"/>
      <c r="D95" s="493"/>
      <c r="E95" s="493"/>
      <c r="F95" s="493"/>
      <c r="G95" s="493"/>
      <c r="H95" s="222"/>
      <c r="I95" s="228" t="s">
        <v>231</v>
      </c>
      <c r="J95" s="228"/>
      <c r="K95" s="229" t="s">
        <v>232</v>
      </c>
    </row>
    <row r="96" spans="1:11" s="177" customFormat="1" ht="12" customHeight="1">
      <c r="A96" s="184"/>
      <c r="B96" s="184"/>
      <c r="C96" s="230"/>
      <c r="D96" s="184"/>
      <c r="E96" s="184"/>
      <c r="F96" s="502"/>
      <c r="G96" s="493"/>
      <c r="H96" s="222"/>
      <c r="I96" s="231"/>
      <c r="J96" s="232"/>
      <c r="K96" s="232"/>
    </row>
    <row r="97" spans="1:11" s="177" customFormat="1">
      <c r="A97" s="223" t="s">
        <v>233</v>
      </c>
      <c r="B97" s="223"/>
      <c r="C97" s="223"/>
      <c r="D97" s="223"/>
      <c r="E97" s="223"/>
      <c r="F97" s="223"/>
      <c r="G97" s="223"/>
      <c r="H97" s="222"/>
      <c r="I97" s="226"/>
      <c r="J97" s="226"/>
      <c r="K97" s="227" t="s">
        <v>234</v>
      </c>
    </row>
    <row r="98" spans="1:11" s="177" customFormat="1" ht="24.75" customHeight="1">
      <c r="A98" s="491" t="s">
        <v>295</v>
      </c>
      <c r="B98" s="492"/>
      <c r="C98" s="492"/>
      <c r="D98" s="492"/>
      <c r="E98" s="492"/>
      <c r="F98" s="492"/>
      <c r="G98" s="492"/>
      <c r="H98" s="225"/>
      <c r="I98" s="228" t="s">
        <v>231</v>
      </c>
      <c r="J98" s="233"/>
      <c r="K98" s="233" t="s">
        <v>232</v>
      </c>
    </row>
    <row r="99" spans="1:11" s="234" customFormat="1" ht="12.75" customHeight="1">
      <c r="H99" s="182"/>
    </row>
  </sheetData>
  <mergeCells count="22"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  <mergeCell ref="A11:K11"/>
    <mergeCell ref="G5:K5"/>
    <mergeCell ref="G6:K6"/>
    <mergeCell ref="G7:K7"/>
    <mergeCell ref="G8:K8"/>
    <mergeCell ref="A9:K9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workbookViewId="0">
      <selection activeCell="M18" sqref="M18"/>
    </sheetView>
  </sheetViews>
  <sheetFormatPr defaultRowHeight="15"/>
  <cols>
    <col min="1" max="1" width="9.28515625" customWidth="1"/>
    <col min="2" max="2" width="35.85546875" customWidth="1"/>
    <col min="3" max="3" width="9.85546875" customWidth="1"/>
    <col min="4" max="4" width="9.5703125" customWidth="1"/>
    <col min="5" max="5" width="10" customWidth="1"/>
    <col min="6" max="6" width="6.5703125" customWidth="1"/>
    <col min="7" max="7" width="7.85546875" customWidth="1"/>
    <col min="8" max="8" width="8.28515625" customWidth="1"/>
  </cols>
  <sheetData>
    <row r="2" spans="1:12">
      <c r="E2" s="503" t="s">
        <v>296</v>
      </c>
      <c r="F2" s="503"/>
      <c r="G2" s="503"/>
      <c r="H2" s="503"/>
      <c r="I2" s="235"/>
    </row>
    <row r="3" spans="1:12">
      <c r="A3" s="236"/>
      <c r="E3" s="503" t="s">
        <v>297</v>
      </c>
      <c r="F3" s="503"/>
      <c r="G3" s="503"/>
      <c r="H3" s="503"/>
      <c r="I3" s="235"/>
    </row>
    <row r="4" spans="1:12">
      <c r="E4" s="503" t="s">
        <v>298</v>
      </c>
      <c r="F4" s="503"/>
      <c r="G4" s="503"/>
      <c r="H4" s="503"/>
      <c r="I4" s="235"/>
    </row>
    <row r="5" spans="1:12">
      <c r="E5" s="503" t="s">
        <v>299</v>
      </c>
      <c r="F5" s="503"/>
      <c r="G5" s="503"/>
      <c r="H5" s="503"/>
      <c r="I5" s="235"/>
    </row>
    <row r="6" spans="1:12">
      <c r="A6" s="237"/>
      <c r="B6" s="237"/>
      <c r="C6" s="237"/>
      <c r="D6" s="237"/>
      <c r="E6" s="503" t="s">
        <v>300</v>
      </c>
      <c r="F6" s="503"/>
      <c r="G6" s="503"/>
      <c r="H6" s="503"/>
      <c r="I6" s="235"/>
    </row>
    <row r="7" spans="1:12">
      <c r="A7" s="237"/>
      <c r="B7" s="237"/>
      <c r="C7" s="237"/>
      <c r="D7" s="237"/>
      <c r="F7" s="238"/>
      <c r="G7" s="238"/>
      <c r="H7" s="238"/>
      <c r="I7" s="235"/>
    </row>
    <row r="8" spans="1:12">
      <c r="A8" s="237"/>
      <c r="B8" s="239" t="s">
        <v>301</v>
      </c>
      <c r="C8" s="237"/>
      <c r="D8" s="237"/>
      <c r="E8" s="237"/>
      <c r="F8" s="237"/>
      <c r="G8" s="237"/>
      <c r="H8" s="237"/>
    </row>
    <row r="9" spans="1:12">
      <c r="A9" s="506" t="s">
        <v>302</v>
      </c>
      <c r="B9" s="505"/>
      <c r="C9" s="506"/>
      <c r="D9" s="506"/>
      <c r="E9" s="240"/>
      <c r="F9" s="240"/>
      <c r="G9" s="240"/>
      <c r="H9" s="240"/>
      <c r="I9" s="237"/>
    </row>
    <row r="11" spans="1:12" ht="15" customHeight="1">
      <c r="A11" s="510" t="s">
        <v>303</v>
      </c>
      <c r="B11" s="510"/>
      <c r="C11" s="510"/>
      <c r="D11" s="510"/>
      <c r="E11" s="510"/>
      <c r="F11" s="510"/>
      <c r="G11" s="510"/>
      <c r="H11" s="510"/>
    </row>
    <row r="12" spans="1:12">
      <c r="B12" s="236"/>
      <c r="C12" s="236"/>
      <c r="D12" s="236"/>
      <c r="E12" s="236"/>
      <c r="F12" s="236"/>
      <c r="G12" s="236"/>
      <c r="H12" s="236"/>
    </row>
    <row r="13" spans="1:12">
      <c r="B13" s="241"/>
      <c r="C13" s="241"/>
      <c r="D13" s="237"/>
      <c r="E13" s="237"/>
      <c r="F13" s="511" t="s">
        <v>304</v>
      </c>
      <c r="G13" s="511"/>
      <c r="H13" s="511"/>
      <c r="J13" s="242"/>
    </row>
    <row r="14" spans="1:12">
      <c r="A14" s="237"/>
      <c r="B14" s="237"/>
      <c r="C14" s="512"/>
      <c r="D14" s="512"/>
      <c r="E14" s="512"/>
      <c r="F14" s="243"/>
      <c r="G14" s="513" t="s">
        <v>305</v>
      </c>
      <c r="H14" s="513"/>
    </row>
    <row r="15" spans="1:12" ht="12.75" customHeight="1">
      <c r="A15" s="514" t="s">
        <v>28</v>
      </c>
      <c r="B15" s="514" t="s">
        <v>29</v>
      </c>
      <c r="C15" s="517" t="s">
        <v>306</v>
      </c>
      <c r="D15" s="520" t="s">
        <v>265</v>
      </c>
      <c r="E15" s="520"/>
      <c r="F15" s="520"/>
      <c r="G15" s="520"/>
      <c r="H15" s="520"/>
      <c r="I15" s="237"/>
      <c r="J15" s="237"/>
      <c r="K15" s="237"/>
      <c r="L15" s="237"/>
    </row>
    <row r="16" spans="1:12" ht="12.75" customHeight="1">
      <c r="A16" s="515"/>
      <c r="B16" s="515"/>
      <c r="C16" s="518"/>
      <c r="D16" s="508" t="s">
        <v>307</v>
      </c>
      <c r="E16" s="508" t="s">
        <v>308</v>
      </c>
      <c r="F16" s="508" t="s">
        <v>309</v>
      </c>
      <c r="G16" s="508" t="s">
        <v>310</v>
      </c>
      <c r="H16" s="508" t="s">
        <v>311</v>
      </c>
      <c r="I16" s="237"/>
      <c r="J16" s="237"/>
      <c r="K16" s="237"/>
      <c r="L16" s="237"/>
    </row>
    <row r="17" spans="1:12">
      <c r="A17" s="515"/>
      <c r="B17" s="515"/>
      <c r="C17" s="518"/>
      <c r="D17" s="508"/>
      <c r="E17" s="508"/>
      <c r="F17" s="508"/>
      <c r="G17" s="508"/>
      <c r="H17" s="509"/>
      <c r="I17" s="237"/>
      <c r="J17" s="237"/>
      <c r="K17" s="237"/>
      <c r="L17" s="237"/>
    </row>
    <row r="18" spans="1:12" ht="40.5" customHeight="1">
      <c r="A18" s="515"/>
      <c r="B18" s="515"/>
      <c r="C18" s="518"/>
      <c r="D18" s="508"/>
      <c r="E18" s="508"/>
      <c r="F18" s="508"/>
      <c r="G18" s="508"/>
      <c r="H18" s="509"/>
      <c r="I18" s="237"/>
      <c r="J18" s="237"/>
      <c r="K18" s="237"/>
      <c r="L18" s="237"/>
    </row>
    <row r="19" spans="1:12" ht="10.5" customHeight="1">
      <c r="A19" s="516"/>
      <c r="B19" s="516"/>
      <c r="C19" s="519"/>
      <c r="D19" s="244" t="s">
        <v>249</v>
      </c>
      <c r="E19" s="244" t="s">
        <v>244</v>
      </c>
      <c r="F19" s="244" t="s">
        <v>312</v>
      </c>
      <c r="G19" s="244" t="s">
        <v>247</v>
      </c>
      <c r="H19" s="245" t="s">
        <v>313</v>
      </c>
      <c r="I19" s="237"/>
      <c r="J19" s="237"/>
      <c r="K19" s="237"/>
      <c r="L19" s="237"/>
    </row>
    <row r="20" spans="1:12" ht="14.1" customHeight="1">
      <c r="A20" s="246" t="s">
        <v>314</v>
      </c>
      <c r="B20" s="247" t="s">
        <v>40</v>
      </c>
      <c r="C20" s="248">
        <f t="shared" ref="C20:C34" si="0">(D20+E20+F20+G20+H20)</f>
        <v>60039.43</v>
      </c>
      <c r="D20" s="249">
        <v>34095.03</v>
      </c>
      <c r="E20" s="249">
        <v>21944.400000000001</v>
      </c>
      <c r="F20" s="249"/>
      <c r="G20" s="250">
        <v>4000</v>
      </c>
      <c r="H20" s="249"/>
      <c r="I20" s="237"/>
      <c r="J20" s="237"/>
    </row>
    <row r="21" spans="1:12" ht="14.1" customHeight="1">
      <c r="A21" s="246"/>
      <c r="B21" s="247" t="s">
        <v>315</v>
      </c>
      <c r="C21" s="248">
        <f t="shared" si="0"/>
        <v>0</v>
      </c>
      <c r="D21" s="249"/>
      <c r="E21" s="249"/>
      <c r="F21" s="249"/>
      <c r="G21" s="249"/>
      <c r="H21" s="249"/>
      <c r="I21" s="237"/>
      <c r="J21" s="237"/>
    </row>
    <row r="22" spans="1:12" ht="14.1" customHeight="1">
      <c r="A22" s="246"/>
      <c r="B22" s="247" t="s">
        <v>316</v>
      </c>
      <c r="C22" s="248">
        <f t="shared" si="0"/>
        <v>10151.57</v>
      </c>
      <c r="D22" s="249">
        <v>6422.25</v>
      </c>
      <c r="E22" s="249">
        <v>3729.32</v>
      </c>
      <c r="F22" s="249"/>
      <c r="G22" s="249"/>
      <c r="H22" s="249"/>
      <c r="I22" s="237"/>
      <c r="J22" s="237"/>
    </row>
    <row r="23" spans="1:12" ht="14.1" customHeight="1">
      <c r="A23" s="246" t="s">
        <v>317</v>
      </c>
      <c r="B23" s="247" t="s">
        <v>318</v>
      </c>
      <c r="C23" s="248">
        <f t="shared" si="0"/>
        <v>911.96</v>
      </c>
      <c r="D23" s="249">
        <v>537.28</v>
      </c>
      <c r="E23" s="249">
        <v>316.68</v>
      </c>
      <c r="F23" s="249"/>
      <c r="G23" s="251">
        <v>58</v>
      </c>
      <c r="H23" s="249"/>
      <c r="I23" s="237"/>
      <c r="J23" s="237"/>
    </row>
    <row r="24" spans="1:12" ht="14.1" customHeight="1">
      <c r="A24" s="246" t="s">
        <v>319</v>
      </c>
      <c r="B24" s="247" t="s">
        <v>320</v>
      </c>
      <c r="C24" s="248">
        <f t="shared" si="0"/>
        <v>0</v>
      </c>
      <c r="D24" s="252"/>
      <c r="E24" s="252">
        <f t="shared" ref="E24:F24" si="1">(E25+E26+E27+E28+E29+E30+E31+E32+E33+E34+E35+E41+E42+E43)</f>
        <v>0</v>
      </c>
      <c r="F24" s="252">
        <f t="shared" si="1"/>
        <v>0</v>
      </c>
      <c r="G24" s="252"/>
      <c r="H24" s="252">
        <f>(H25+H26+H27+H28+H29+H30+H31+H32+H33+H34+H35+H41+H42+H43)</f>
        <v>0</v>
      </c>
      <c r="I24" s="237"/>
      <c r="J24" s="237"/>
    </row>
    <row r="25" spans="1:12" ht="14.1" customHeight="1">
      <c r="A25" s="246" t="s">
        <v>321</v>
      </c>
      <c r="B25" s="253" t="s">
        <v>45</v>
      </c>
      <c r="C25" s="248">
        <f t="shared" si="0"/>
        <v>0</v>
      </c>
      <c r="D25" s="249"/>
      <c r="E25" s="249"/>
      <c r="F25" s="249"/>
      <c r="G25" s="249"/>
      <c r="H25" s="249"/>
      <c r="I25" s="237"/>
      <c r="J25" s="237"/>
    </row>
    <row r="26" spans="1:12" ht="14.1" customHeight="1">
      <c r="A26" s="246" t="s">
        <v>322</v>
      </c>
      <c r="B26" s="253" t="s">
        <v>323</v>
      </c>
      <c r="C26" s="248">
        <f t="shared" si="0"/>
        <v>0</v>
      </c>
      <c r="D26" s="249"/>
      <c r="E26" s="249"/>
      <c r="F26" s="249"/>
      <c r="G26" s="249"/>
      <c r="H26" s="249"/>
      <c r="I26" s="237"/>
      <c r="J26" s="237"/>
    </row>
    <row r="27" spans="1:12" ht="14.1" customHeight="1">
      <c r="A27" s="246" t="s">
        <v>324</v>
      </c>
      <c r="B27" s="253" t="s">
        <v>325</v>
      </c>
      <c r="C27" s="248">
        <f t="shared" si="0"/>
        <v>176</v>
      </c>
      <c r="D27" s="249">
        <v>49.36</v>
      </c>
      <c r="E27" s="249"/>
      <c r="F27" s="249"/>
      <c r="G27" s="249">
        <v>126.64</v>
      </c>
      <c r="H27" s="249"/>
      <c r="I27" s="237"/>
      <c r="J27" s="237"/>
    </row>
    <row r="28" spans="1:12" ht="14.1" customHeight="1">
      <c r="A28" s="246" t="s">
        <v>326</v>
      </c>
      <c r="B28" s="253" t="s">
        <v>327</v>
      </c>
      <c r="C28" s="248">
        <f t="shared" si="0"/>
        <v>443.59</v>
      </c>
      <c r="D28" s="249">
        <v>339.28</v>
      </c>
      <c r="E28" s="249"/>
      <c r="F28" s="249"/>
      <c r="G28" s="249">
        <v>104.31</v>
      </c>
      <c r="H28" s="249"/>
      <c r="I28" s="237"/>
      <c r="J28" s="237"/>
    </row>
    <row r="29" spans="1:12" ht="14.1" customHeight="1">
      <c r="A29" s="246" t="s">
        <v>328</v>
      </c>
      <c r="B29" s="253" t="s">
        <v>329</v>
      </c>
      <c r="C29" s="248">
        <f t="shared" si="0"/>
        <v>0</v>
      </c>
      <c r="D29" s="249"/>
      <c r="E29" s="249"/>
      <c r="F29" s="249"/>
      <c r="G29" s="249"/>
      <c r="H29" s="249"/>
      <c r="I29" s="237"/>
      <c r="J29" s="237"/>
    </row>
    <row r="30" spans="1:12" ht="14.1" customHeight="1">
      <c r="A30" s="246" t="s">
        <v>330</v>
      </c>
      <c r="B30" s="253" t="s">
        <v>50</v>
      </c>
      <c r="C30" s="248">
        <f t="shared" si="0"/>
        <v>0</v>
      </c>
      <c r="D30" s="249"/>
      <c r="E30" s="249"/>
      <c r="F30" s="249"/>
      <c r="G30" s="249"/>
      <c r="H30" s="249"/>
      <c r="I30" s="237"/>
    </row>
    <row r="31" spans="1:12" ht="14.1" customHeight="1">
      <c r="A31" s="246" t="s">
        <v>331</v>
      </c>
      <c r="B31" s="253" t="s">
        <v>51</v>
      </c>
      <c r="C31" s="248">
        <f t="shared" si="0"/>
        <v>0</v>
      </c>
      <c r="D31" s="249"/>
      <c r="E31" s="249"/>
      <c r="F31" s="249"/>
      <c r="G31" s="249"/>
      <c r="H31" s="249"/>
      <c r="I31" s="237"/>
    </row>
    <row r="32" spans="1:12" ht="14.1" customHeight="1">
      <c r="A32" s="246" t="s">
        <v>332</v>
      </c>
      <c r="B32" s="254" t="s">
        <v>333</v>
      </c>
      <c r="C32" s="248">
        <f t="shared" si="0"/>
        <v>0</v>
      </c>
      <c r="D32" s="249"/>
      <c r="E32" s="249"/>
      <c r="F32" s="249"/>
      <c r="G32" s="249"/>
      <c r="H32" s="249"/>
      <c r="I32" s="237"/>
    </row>
    <row r="33" spans="1:9" ht="14.1" customHeight="1">
      <c r="A33" s="246" t="s">
        <v>334</v>
      </c>
      <c r="B33" s="253" t="s">
        <v>335</v>
      </c>
      <c r="C33" s="248">
        <f t="shared" si="0"/>
        <v>0</v>
      </c>
      <c r="D33" s="249"/>
      <c r="E33" s="249"/>
      <c r="F33" s="249"/>
      <c r="G33" s="249"/>
      <c r="H33" s="249"/>
      <c r="I33" s="237"/>
    </row>
    <row r="34" spans="1:9" ht="14.1" customHeight="1">
      <c r="A34" s="246" t="s">
        <v>336</v>
      </c>
      <c r="B34" s="253" t="s">
        <v>54</v>
      </c>
      <c r="C34" s="248">
        <f t="shared" si="0"/>
        <v>0</v>
      </c>
      <c r="D34" s="249"/>
      <c r="E34" s="249"/>
      <c r="F34" s="249"/>
      <c r="G34" s="249"/>
      <c r="H34" s="249"/>
      <c r="I34" s="237"/>
    </row>
    <row r="35" spans="1:9" ht="14.1" customHeight="1">
      <c r="A35" s="255" t="s">
        <v>337</v>
      </c>
      <c r="B35" s="253" t="s">
        <v>56</v>
      </c>
      <c r="C35" s="248">
        <f>(D35+E35+F35+G35+H35)</f>
        <v>0</v>
      </c>
      <c r="D35" s="252">
        <f>(D37+D38+D39+D40)</f>
        <v>0</v>
      </c>
      <c r="E35" s="252">
        <f>(E37+E38+E39+E40)</f>
        <v>0</v>
      </c>
      <c r="F35" s="252">
        <f>(F37+F38+F39+F40)</f>
        <v>0</v>
      </c>
      <c r="G35" s="252">
        <f>(G37+G38+G39+G40)</f>
        <v>0</v>
      </c>
      <c r="H35" s="252">
        <f>(H37+H38+H39+H40)</f>
        <v>0</v>
      </c>
      <c r="I35" s="237"/>
    </row>
    <row r="36" spans="1:9" ht="14.1" customHeight="1">
      <c r="A36" s="255"/>
      <c r="B36" s="247" t="s">
        <v>315</v>
      </c>
      <c r="C36" s="248"/>
      <c r="D36" s="252"/>
      <c r="E36" s="256"/>
      <c r="F36" s="256"/>
      <c r="G36" s="256"/>
      <c r="H36" s="256"/>
      <c r="I36" s="237"/>
    </row>
    <row r="37" spans="1:9" ht="14.1" customHeight="1">
      <c r="A37" s="255"/>
      <c r="B37" s="253" t="s">
        <v>338</v>
      </c>
      <c r="C37" s="248">
        <f t="shared" ref="C37:C47" si="2">(D37+E37+F37+G37+H37)</f>
        <v>0</v>
      </c>
      <c r="D37" s="252"/>
      <c r="E37" s="256"/>
      <c r="F37" s="256"/>
      <c r="G37" s="256"/>
      <c r="H37" s="256"/>
      <c r="I37" s="237"/>
    </row>
    <row r="38" spans="1:9" ht="14.1" customHeight="1">
      <c r="A38" s="255"/>
      <c r="B38" s="253" t="s">
        <v>339</v>
      </c>
      <c r="C38" s="248">
        <f t="shared" si="2"/>
        <v>0</v>
      </c>
      <c r="D38" s="252"/>
      <c r="E38" s="256"/>
      <c r="F38" s="256"/>
      <c r="G38" s="256"/>
      <c r="H38" s="256"/>
      <c r="I38" s="237"/>
    </row>
    <row r="39" spans="1:9" ht="14.1" customHeight="1">
      <c r="A39" s="255"/>
      <c r="B39" s="253" t="s">
        <v>340</v>
      </c>
      <c r="C39" s="248">
        <f t="shared" si="2"/>
        <v>0</v>
      </c>
      <c r="D39" s="252"/>
      <c r="E39" s="256"/>
      <c r="F39" s="256"/>
      <c r="G39" s="256"/>
      <c r="H39" s="256"/>
      <c r="I39" s="237"/>
    </row>
    <row r="40" spans="1:9" ht="14.1" customHeight="1">
      <c r="A40" s="255"/>
      <c r="B40" s="253" t="s">
        <v>341</v>
      </c>
      <c r="C40" s="248">
        <f t="shared" si="2"/>
        <v>0</v>
      </c>
      <c r="D40" s="252"/>
      <c r="E40" s="256"/>
      <c r="F40" s="256"/>
      <c r="G40" s="256"/>
      <c r="H40" s="256"/>
      <c r="I40" s="237"/>
    </row>
    <row r="41" spans="1:9" ht="26.25" customHeight="1">
      <c r="A41" s="255" t="s">
        <v>342</v>
      </c>
      <c r="B41" s="253" t="s">
        <v>57</v>
      </c>
      <c r="C41" s="248">
        <f t="shared" si="2"/>
        <v>88.49</v>
      </c>
      <c r="D41" s="249">
        <v>88.49</v>
      </c>
      <c r="E41" s="249"/>
      <c r="F41" s="249"/>
      <c r="G41" s="249"/>
      <c r="H41" s="249"/>
      <c r="I41" s="237"/>
    </row>
    <row r="42" spans="1:9" ht="14.1" customHeight="1">
      <c r="A42" s="255" t="s">
        <v>343</v>
      </c>
      <c r="B42" s="253" t="s">
        <v>58</v>
      </c>
      <c r="C42" s="248">
        <f t="shared" si="2"/>
        <v>0</v>
      </c>
      <c r="D42" s="249"/>
      <c r="E42" s="249"/>
      <c r="F42" s="249"/>
      <c r="G42" s="249"/>
      <c r="H42" s="249"/>
      <c r="I42" s="237"/>
    </row>
    <row r="43" spans="1:9" ht="14.1" customHeight="1">
      <c r="A43" s="246" t="s">
        <v>344</v>
      </c>
      <c r="B43" s="253" t="s">
        <v>59</v>
      </c>
      <c r="C43" s="248">
        <f t="shared" si="2"/>
        <v>30.86</v>
      </c>
      <c r="D43" s="252">
        <v>30.86</v>
      </c>
      <c r="E43" s="252"/>
      <c r="F43" s="252"/>
      <c r="G43" s="252"/>
      <c r="H43" s="252"/>
      <c r="I43" s="237"/>
    </row>
    <row r="44" spans="1:9" ht="14.1" customHeight="1">
      <c r="A44" s="255" t="s">
        <v>345</v>
      </c>
      <c r="B44" s="257"/>
      <c r="C44" s="248">
        <f t="shared" si="2"/>
        <v>0</v>
      </c>
      <c r="D44" s="249"/>
      <c r="E44" s="249"/>
      <c r="F44" s="249"/>
      <c r="G44" s="249"/>
      <c r="H44" s="249"/>
      <c r="I44" s="237"/>
    </row>
    <row r="45" spans="1:9" ht="14.1" customHeight="1">
      <c r="A45" s="255" t="s">
        <v>346</v>
      </c>
      <c r="B45" s="247" t="s">
        <v>110</v>
      </c>
      <c r="C45" s="248">
        <f t="shared" si="2"/>
        <v>236.26</v>
      </c>
      <c r="D45" s="249">
        <v>236.26</v>
      </c>
      <c r="E45" s="249"/>
      <c r="F45" s="249"/>
      <c r="G45" s="249"/>
      <c r="H45" s="249"/>
      <c r="I45" s="237"/>
    </row>
    <row r="46" spans="1:9" ht="14.1" customHeight="1">
      <c r="A46" s="246"/>
      <c r="B46" s="247"/>
      <c r="C46" s="248">
        <f t="shared" si="2"/>
        <v>0</v>
      </c>
      <c r="D46" s="249"/>
      <c r="E46" s="249"/>
      <c r="F46" s="249"/>
      <c r="G46" s="249"/>
      <c r="H46" s="249"/>
      <c r="I46" s="237"/>
    </row>
    <row r="47" spans="1:9" ht="17.25" customHeight="1">
      <c r="A47" s="258"/>
      <c r="B47" s="259" t="s">
        <v>347</v>
      </c>
      <c r="C47" s="248">
        <f t="shared" si="2"/>
        <v>61926.59</v>
      </c>
      <c r="D47" s="248">
        <v>35376.559999999998</v>
      </c>
      <c r="E47" s="248">
        <v>22261.08</v>
      </c>
      <c r="F47" s="248">
        <f t="shared" ref="F47:H47" si="3">(F20+F23+F24+F44+F45+F46)</f>
        <v>0</v>
      </c>
      <c r="G47" s="248">
        <v>4288.95</v>
      </c>
      <c r="H47" s="248">
        <f t="shared" si="3"/>
        <v>0</v>
      </c>
      <c r="I47" s="237"/>
    </row>
    <row r="48" spans="1:9">
      <c r="I48" s="237"/>
    </row>
    <row r="49" spans="1:9">
      <c r="A49" t="s">
        <v>348</v>
      </c>
      <c r="B49" s="237"/>
      <c r="C49" s="504"/>
      <c r="D49" s="504"/>
      <c r="E49" s="237"/>
      <c r="F49" s="504" t="s">
        <v>229</v>
      </c>
      <c r="G49" s="504"/>
      <c r="H49" s="504"/>
      <c r="I49" s="237"/>
    </row>
    <row r="50" spans="1:9">
      <c r="C50" s="505" t="s">
        <v>349</v>
      </c>
      <c r="D50" s="505"/>
      <c r="E50" s="506" t="s">
        <v>350</v>
      </c>
      <c r="F50" s="506"/>
      <c r="G50" s="506"/>
      <c r="H50" s="506"/>
      <c r="I50" s="237"/>
    </row>
    <row r="51" spans="1:9">
      <c r="C51" s="240"/>
      <c r="D51" s="240"/>
      <c r="E51" s="240"/>
      <c r="F51" s="240"/>
      <c r="G51" s="240"/>
      <c r="H51" s="240"/>
      <c r="I51" s="237"/>
    </row>
    <row r="52" spans="1:9">
      <c r="A52" s="503" t="s">
        <v>351</v>
      </c>
      <c r="B52" s="503"/>
      <c r="C52" s="504"/>
      <c r="D52" s="504"/>
      <c r="E52" s="237"/>
      <c r="F52" s="504" t="s">
        <v>234</v>
      </c>
      <c r="G52" s="504"/>
      <c r="H52" s="504"/>
      <c r="I52" s="237"/>
    </row>
    <row r="53" spans="1:9">
      <c r="B53" s="237"/>
      <c r="C53" s="505" t="s">
        <v>349</v>
      </c>
      <c r="D53" s="505"/>
      <c r="E53" s="506" t="s">
        <v>350</v>
      </c>
      <c r="F53" s="506"/>
      <c r="G53" s="506"/>
      <c r="H53" s="506"/>
    </row>
    <row r="54" spans="1:9">
      <c r="B54" s="237"/>
      <c r="C54" s="240"/>
      <c r="D54" s="240"/>
      <c r="E54" s="240"/>
      <c r="F54" s="240"/>
      <c r="G54" s="507"/>
      <c r="H54" s="507"/>
    </row>
  </sheetData>
  <mergeCells count="29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G54:H54"/>
    <mergeCell ref="F16:F18"/>
    <mergeCell ref="G16:G18"/>
    <mergeCell ref="H16:H18"/>
    <mergeCell ref="C49:D49"/>
    <mergeCell ref="F49:H49"/>
    <mergeCell ref="C50:D50"/>
    <mergeCell ref="E50:H50"/>
    <mergeCell ref="A52:B52"/>
    <mergeCell ref="C52:D52"/>
    <mergeCell ref="F52:H52"/>
    <mergeCell ref="C53:D53"/>
    <mergeCell ref="E53:H53"/>
  </mergeCells>
  <pageMargins left="0.31496062992125984" right="0" top="0.35433070866141736" bottom="0.35433070866141736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S14" sqref="S13:S14"/>
    </sheetView>
  </sheetViews>
  <sheetFormatPr defaultRowHeight="15"/>
  <cols>
    <col min="5" max="5" width="11.7109375" customWidth="1"/>
    <col min="6" max="6" width="4.28515625" customWidth="1"/>
    <col min="9" max="9" width="6.5703125" customWidth="1"/>
    <col min="11" max="11" width="5.28515625" customWidth="1"/>
    <col min="12" max="12" width="7.140625" customWidth="1"/>
    <col min="13" max="13" width="7.5703125" customWidth="1"/>
    <col min="14" max="14" width="17.85546875" customWidth="1"/>
  </cols>
  <sheetData>
    <row r="1" spans="1:19">
      <c r="L1" s="235"/>
      <c r="M1" s="235" t="s">
        <v>352</v>
      </c>
      <c r="N1" s="235"/>
      <c r="O1" s="235"/>
    </row>
    <row r="2" spans="1:19">
      <c r="L2" s="235"/>
      <c r="M2" s="235" t="s">
        <v>297</v>
      </c>
      <c r="N2" s="235"/>
      <c r="O2" s="235"/>
    </row>
    <row r="3" spans="1:19">
      <c r="B3" s="235"/>
      <c r="C3" s="235"/>
      <c r="D3" s="235"/>
      <c r="E3" s="235"/>
      <c r="F3" s="235"/>
      <c r="L3" s="235"/>
      <c r="M3" s="235" t="s">
        <v>298</v>
      </c>
      <c r="N3" s="235"/>
      <c r="O3" s="235"/>
    </row>
    <row r="4" spans="1:19">
      <c r="B4" s="522" t="s">
        <v>301</v>
      </c>
      <c r="C4" s="504"/>
      <c r="D4" s="504"/>
      <c r="E4" s="504"/>
      <c r="F4" s="235"/>
      <c r="G4" s="235"/>
      <c r="L4" s="235"/>
      <c r="M4" s="235" t="s">
        <v>353</v>
      </c>
      <c r="N4" s="235"/>
      <c r="O4" s="235"/>
    </row>
    <row r="5" spans="1:19">
      <c r="B5" s="523" t="s">
        <v>302</v>
      </c>
      <c r="C5" s="523"/>
      <c r="D5" s="523"/>
      <c r="E5" s="523"/>
      <c r="L5" s="235"/>
      <c r="M5" s="235" t="s">
        <v>354</v>
      </c>
      <c r="N5" s="235"/>
    </row>
    <row r="6" spans="1:19">
      <c r="B6" s="241"/>
      <c r="C6" s="241"/>
      <c r="D6" s="241"/>
      <c r="E6" s="241"/>
    </row>
    <row r="7" spans="1:19">
      <c r="B7" s="522" t="s">
        <v>355</v>
      </c>
      <c r="C7" s="504"/>
      <c r="D7" s="504"/>
      <c r="E7" s="504"/>
    </row>
    <row r="8" spans="1:19">
      <c r="B8" s="524" t="s">
        <v>356</v>
      </c>
      <c r="C8" s="524"/>
      <c r="D8" s="524"/>
      <c r="E8" s="524"/>
    </row>
    <row r="9" spans="1:19">
      <c r="A9" s="260"/>
      <c r="B9" s="525"/>
      <c r="C9" s="525"/>
      <c r="D9" s="525"/>
      <c r="E9" s="525"/>
      <c r="F9" s="260"/>
      <c r="G9" s="260"/>
      <c r="H9" s="260"/>
      <c r="I9" s="260"/>
      <c r="J9" s="260"/>
      <c r="K9" s="260"/>
      <c r="L9" s="260"/>
      <c r="M9" s="521" t="s">
        <v>357</v>
      </c>
      <c r="N9" s="521"/>
    </row>
    <row r="10" spans="1:19" ht="14.25" customHeight="1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</row>
    <row r="11" spans="1:19">
      <c r="A11" s="510" t="s">
        <v>358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260"/>
      <c r="N11" s="260"/>
    </row>
    <row r="12" spans="1:19">
      <c r="M12" s="526"/>
      <c r="N12" s="526"/>
    </row>
    <row r="13" spans="1:19">
      <c r="D13" s="527" t="s">
        <v>359</v>
      </c>
      <c r="E13" s="527"/>
      <c r="F13" s="527"/>
      <c r="G13" s="527"/>
    </row>
    <row r="14" spans="1:19">
      <c r="D14" s="262"/>
      <c r="E14" s="263"/>
    </row>
    <row r="15" spans="1:19">
      <c r="J15" s="264"/>
      <c r="N15" s="265" t="s">
        <v>360</v>
      </c>
      <c r="P15" s="237"/>
      <c r="Q15" s="237"/>
      <c r="R15" s="237"/>
      <c r="S15" s="237"/>
    </row>
    <row r="16" spans="1:19">
      <c r="A16" s="266"/>
      <c r="B16" s="267"/>
      <c r="C16" s="267"/>
      <c r="D16" s="268"/>
      <c r="E16" s="528" t="s">
        <v>361</v>
      </c>
      <c r="F16" s="529"/>
      <c r="G16" s="530"/>
      <c r="H16" s="269" t="s">
        <v>362</v>
      </c>
      <c r="I16" s="268"/>
      <c r="J16" s="528" t="s">
        <v>363</v>
      </c>
      <c r="K16" s="530"/>
      <c r="L16" s="531"/>
      <c r="M16" s="532"/>
      <c r="N16" s="270" t="s">
        <v>364</v>
      </c>
      <c r="P16" s="237"/>
      <c r="Q16" s="237"/>
      <c r="R16" s="237"/>
      <c r="S16" s="237"/>
    </row>
    <row r="17" spans="1:19">
      <c r="A17" s="271"/>
      <c r="B17" s="525" t="s">
        <v>365</v>
      </c>
      <c r="C17" s="525"/>
      <c r="D17" s="272"/>
      <c r="E17" s="533" t="s">
        <v>366</v>
      </c>
      <c r="F17" s="534"/>
      <c r="G17" s="535"/>
      <c r="H17" s="536" t="s">
        <v>367</v>
      </c>
      <c r="I17" s="537"/>
      <c r="J17" s="536" t="s">
        <v>368</v>
      </c>
      <c r="K17" s="537"/>
      <c r="L17" s="536" t="s">
        <v>369</v>
      </c>
      <c r="M17" s="538"/>
      <c r="N17" s="273" t="s">
        <v>370</v>
      </c>
      <c r="P17" s="274"/>
      <c r="Q17" s="237"/>
      <c r="R17" s="237"/>
      <c r="S17" s="237"/>
    </row>
    <row r="18" spans="1:19">
      <c r="A18" s="271"/>
      <c r="B18" s="237"/>
      <c r="C18" s="237"/>
      <c r="D18" s="272"/>
      <c r="E18" s="551" t="s">
        <v>371</v>
      </c>
      <c r="F18" s="528" t="s">
        <v>372</v>
      </c>
      <c r="G18" s="530"/>
      <c r="H18" s="536" t="s">
        <v>373</v>
      </c>
      <c r="I18" s="537"/>
      <c r="J18" s="275" t="s">
        <v>374</v>
      </c>
      <c r="K18" s="272"/>
      <c r="L18" s="536" t="s">
        <v>368</v>
      </c>
      <c r="M18" s="538"/>
      <c r="N18" s="273" t="s">
        <v>373</v>
      </c>
      <c r="P18" s="237"/>
      <c r="Q18" s="274"/>
      <c r="R18" s="274"/>
      <c r="S18" s="237"/>
    </row>
    <row r="19" spans="1:19">
      <c r="A19" s="276"/>
      <c r="B19" s="239"/>
      <c r="C19" s="239"/>
      <c r="D19" s="277"/>
      <c r="E19" s="552"/>
      <c r="F19" s="533" t="s">
        <v>375</v>
      </c>
      <c r="G19" s="535"/>
      <c r="H19" s="533" t="s">
        <v>376</v>
      </c>
      <c r="I19" s="535"/>
      <c r="J19" s="533" t="s">
        <v>376</v>
      </c>
      <c r="K19" s="535"/>
      <c r="L19" s="539"/>
      <c r="M19" s="540"/>
      <c r="N19" s="273" t="s">
        <v>376</v>
      </c>
      <c r="P19" s="237"/>
      <c r="Q19" s="237"/>
      <c r="R19" s="237"/>
      <c r="S19" s="237"/>
    </row>
    <row r="20" spans="1:19">
      <c r="A20" s="541" t="s">
        <v>377</v>
      </c>
      <c r="B20" s="542"/>
      <c r="C20" s="542"/>
      <c r="D20" s="543"/>
      <c r="E20" s="547" t="s">
        <v>378</v>
      </c>
      <c r="F20" s="531" t="s">
        <v>378</v>
      </c>
      <c r="G20" s="549"/>
      <c r="H20" s="531" t="s">
        <v>378</v>
      </c>
      <c r="I20" s="549"/>
      <c r="J20" s="531" t="s">
        <v>378</v>
      </c>
      <c r="K20" s="549"/>
      <c r="L20" s="531" t="s">
        <v>378</v>
      </c>
      <c r="M20" s="549"/>
      <c r="N20" s="547"/>
      <c r="P20" s="237"/>
      <c r="Q20" s="237"/>
      <c r="S20" s="237"/>
    </row>
    <row r="21" spans="1:19" ht="11.25" customHeight="1">
      <c r="A21" s="544"/>
      <c r="B21" s="545"/>
      <c r="C21" s="545"/>
      <c r="D21" s="546"/>
      <c r="E21" s="548"/>
      <c r="F21" s="539"/>
      <c r="G21" s="550"/>
      <c r="H21" s="539"/>
      <c r="I21" s="550"/>
      <c r="J21" s="539"/>
      <c r="K21" s="550"/>
      <c r="L21" s="539"/>
      <c r="M21" s="550"/>
      <c r="N21" s="548"/>
    </row>
    <row r="22" spans="1:19" ht="24.75" customHeight="1">
      <c r="A22" s="553" t="s">
        <v>379</v>
      </c>
      <c r="B22" s="554"/>
      <c r="C22" s="554"/>
      <c r="D22" s="555"/>
      <c r="E22" s="278">
        <v>47000</v>
      </c>
      <c r="F22" s="556">
        <v>41200</v>
      </c>
      <c r="G22" s="557"/>
      <c r="H22" s="556">
        <v>35491.35</v>
      </c>
      <c r="I22" s="557"/>
      <c r="J22" s="556">
        <v>31165.52</v>
      </c>
      <c r="K22" s="557"/>
      <c r="L22" s="556">
        <v>31165.52</v>
      </c>
      <c r="M22" s="557"/>
      <c r="N22" s="278">
        <f>(H22-J22)</f>
        <v>4325.8299999999981</v>
      </c>
    </row>
    <row r="23" spans="1:19" ht="25.5" customHeight="1">
      <c r="A23" s="553" t="s">
        <v>380</v>
      </c>
      <c r="B23" s="554"/>
      <c r="C23" s="554"/>
      <c r="D23" s="555"/>
      <c r="E23" s="279"/>
      <c r="F23" s="531"/>
      <c r="G23" s="549"/>
      <c r="H23" s="531"/>
      <c r="I23" s="549"/>
      <c r="J23" s="531"/>
      <c r="K23" s="549"/>
      <c r="L23" s="531"/>
      <c r="M23" s="549"/>
      <c r="N23" s="279">
        <f>(H23-J23)</f>
        <v>0</v>
      </c>
    </row>
    <row r="24" spans="1:19" ht="26.25" customHeight="1">
      <c r="A24" s="558" t="s">
        <v>381</v>
      </c>
      <c r="B24" s="559"/>
      <c r="C24" s="559"/>
      <c r="D24" s="560"/>
      <c r="E24" s="279"/>
      <c r="F24" s="531"/>
      <c r="G24" s="549"/>
      <c r="H24" s="531"/>
      <c r="I24" s="549"/>
      <c r="J24" s="531"/>
      <c r="K24" s="549"/>
      <c r="L24" s="531"/>
      <c r="M24" s="549"/>
      <c r="N24" s="279">
        <f>(H24-J24)</f>
        <v>0</v>
      </c>
    </row>
    <row r="25" spans="1:19" ht="26.25" customHeight="1">
      <c r="A25" s="561" t="s">
        <v>382</v>
      </c>
      <c r="B25" s="562"/>
      <c r="C25" s="562"/>
      <c r="D25" s="563"/>
      <c r="E25" s="279"/>
      <c r="F25" s="564"/>
      <c r="G25" s="565"/>
      <c r="H25" s="564"/>
      <c r="I25" s="565"/>
      <c r="J25" s="564"/>
      <c r="K25" s="565"/>
      <c r="L25" s="564"/>
      <c r="M25" s="565"/>
      <c r="N25" s="279">
        <f>(H25-J25)</f>
        <v>0</v>
      </c>
    </row>
    <row r="26" spans="1:19" ht="24.75" customHeight="1">
      <c r="A26" s="561" t="s">
        <v>383</v>
      </c>
      <c r="B26" s="562"/>
      <c r="C26" s="562"/>
      <c r="D26" s="563"/>
      <c r="E26" s="279"/>
      <c r="F26" s="564"/>
      <c r="G26" s="565"/>
      <c r="H26" s="564"/>
      <c r="I26" s="565"/>
      <c r="J26" s="564"/>
      <c r="K26" s="565"/>
      <c r="L26" s="564"/>
      <c r="M26" s="565"/>
      <c r="N26" s="279">
        <f>(H26-J26)</f>
        <v>0</v>
      </c>
    </row>
    <row r="27" spans="1:19">
      <c r="A27" s="567" t="s">
        <v>384</v>
      </c>
      <c r="B27" s="568"/>
      <c r="C27" s="568"/>
      <c r="D27" s="569"/>
      <c r="E27" s="573">
        <v>47000</v>
      </c>
      <c r="F27" s="556">
        <v>41200</v>
      </c>
      <c r="G27" s="557"/>
      <c r="H27" s="556">
        <f>(H22+H23+H24+H26)</f>
        <v>35491.35</v>
      </c>
      <c r="I27" s="557"/>
      <c r="J27" s="556">
        <f>(J22+J23+J24+J26)</f>
        <v>31165.52</v>
      </c>
      <c r="K27" s="557"/>
      <c r="L27" s="556">
        <f>(L22+L23+L24+L26)</f>
        <v>31165.52</v>
      </c>
      <c r="M27" s="557"/>
      <c r="N27" s="547" t="s">
        <v>378</v>
      </c>
    </row>
    <row r="28" spans="1:19" ht="11.25" customHeight="1">
      <c r="A28" s="570"/>
      <c r="B28" s="571"/>
      <c r="C28" s="571"/>
      <c r="D28" s="572"/>
      <c r="E28" s="575"/>
      <c r="F28" s="576"/>
      <c r="G28" s="577"/>
      <c r="H28" s="576"/>
      <c r="I28" s="577"/>
      <c r="J28" s="576"/>
      <c r="K28" s="577"/>
      <c r="L28" s="576"/>
      <c r="M28" s="577"/>
      <c r="N28" s="566"/>
    </row>
    <row r="29" spans="1:19">
      <c r="A29" s="567" t="s">
        <v>385</v>
      </c>
      <c r="B29" s="568"/>
      <c r="C29" s="568"/>
      <c r="D29" s="569"/>
      <c r="E29" s="547" t="s">
        <v>378</v>
      </c>
      <c r="F29" s="531" t="s">
        <v>378</v>
      </c>
      <c r="G29" s="549"/>
      <c r="H29" s="531" t="s">
        <v>378</v>
      </c>
      <c r="I29" s="549"/>
      <c r="J29" s="531" t="s">
        <v>378</v>
      </c>
      <c r="K29" s="549"/>
      <c r="L29" s="531" t="s">
        <v>378</v>
      </c>
      <c r="M29" s="549"/>
      <c r="N29" s="573">
        <f>(N22+N23+N24+N26)</f>
        <v>4325.8299999999981</v>
      </c>
    </row>
    <row r="30" spans="1:19">
      <c r="A30" s="570"/>
      <c r="B30" s="571"/>
      <c r="C30" s="571"/>
      <c r="D30" s="572"/>
      <c r="E30" s="548"/>
      <c r="F30" s="539"/>
      <c r="G30" s="550"/>
      <c r="H30" s="539"/>
      <c r="I30" s="550"/>
      <c r="J30" s="539"/>
      <c r="K30" s="550"/>
      <c r="L30" s="539"/>
      <c r="M30" s="550"/>
      <c r="N30" s="574"/>
    </row>
    <row r="31" spans="1:19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</row>
    <row r="32" spans="1:19">
      <c r="A32" s="579" t="s">
        <v>348</v>
      </c>
      <c r="B32" s="579"/>
      <c r="C32" s="579"/>
      <c r="D32" s="237"/>
      <c r="E32" s="237"/>
      <c r="F32" s="237"/>
      <c r="G32" s="241"/>
      <c r="H32" s="504"/>
      <c r="I32" s="504"/>
      <c r="J32" s="241"/>
      <c r="K32" s="522" t="s">
        <v>229</v>
      </c>
      <c r="L32" s="504"/>
      <c r="M32" s="504"/>
      <c r="N32" s="504"/>
    </row>
    <row r="33" spans="1:14">
      <c r="A33" s="237"/>
      <c r="B33" s="237"/>
      <c r="C33" s="237"/>
      <c r="D33" s="237"/>
      <c r="E33" s="237"/>
      <c r="F33" s="237"/>
      <c r="G33" s="241"/>
      <c r="H33" s="578" t="s">
        <v>231</v>
      </c>
      <c r="I33" s="578"/>
      <c r="J33" s="241"/>
      <c r="K33" s="578" t="s">
        <v>232</v>
      </c>
      <c r="L33" s="578"/>
      <c r="M33" s="578"/>
      <c r="N33" s="578"/>
    </row>
    <row r="34" spans="1:14">
      <c r="A34" s="237"/>
      <c r="B34" s="237"/>
      <c r="C34" s="237"/>
      <c r="D34" s="237"/>
      <c r="E34" s="237"/>
      <c r="F34" s="237"/>
      <c r="G34" s="280"/>
      <c r="H34" s="280"/>
      <c r="I34" s="280"/>
      <c r="J34" s="280"/>
      <c r="K34" s="280"/>
      <c r="L34" s="280"/>
      <c r="M34" s="280"/>
      <c r="N34" s="280"/>
    </row>
    <row r="35" spans="1:14">
      <c r="A35" s="579" t="s">
        <v>351</v>
      </c>
      <c r="B35" s="579"/>
      <c r="C35" s="579"/>
      <c r="D35" s="579"/>
      <c r="E35" s="237"/>
      <c r="F35" s="237"/>
      <c r="G35" s="241"/>
      <c r="H35" s="504"/>
      <c r="I35" s="504"/>
      <c r="J35" s="241"/>
      <c r="K35" s="522" t="s">
        <v>234</v>
      </c>
      <c r="L35" s="504"/>
      <c r="M35" s="504"/>
      <c r="N35" s="504"/>
    </row>
    <row r="36" spans="1:14">
      <c r="A36" s="237"/>
      <c r="B36" s="237"/>
      <c r="C36" s="237"/>
      <c r="D36" s="237"/>
      <c r="E36" s="237"/>
      <c r="F36" s="237"/>
      <c r="G36" s="241" t="s">
        <v>386</v>
      </c>
      <c r="H36" s="578" t="s">
        <v>231</v>
      </c>
      <c r="I36" s="578"/>
      <c r="J36" s="241"/>
      <c r="K36" s="578" t="s">
        <v>232</v>
      </c>
      <c r="L36" s="578"/>
      <c r="M36" s="578"/>
      <c r="N36" s="578"/>
    </row>
    <row r="37" spans="1:14">
      <c r="H37" s="238"/>
    </row>
  </sheetData>
  <mergeCells count="81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G13"/>
    <mergeCell ref="E16:G16"/>
    <mergeCell ref="J16:K16"/>
    <mergeCell ref="L16:M16"/>
    <mergeCell ref="M9:N9"/>
    <mergeCell ref="B4:E4"/>
    <mergeCell ref="B5:E5"/>
    <mergeCell ref="B7:E7"/>
    <mergeCell ref="B8:E8"/>
    <mergeCell ref="B9:E9"/>
  </mergeCells>
  <pageMargins left="0.9055118110236221" right="0" top="0" bottom="0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workbookViewId="0">
      <selection activeCell="J6" sqref="J6"/>
    </sheetView>
  </sheetViews>
  <sheetFormatPr defaultRowHeight="15"/>
  <cols>
    <col min="1" max="1" width="5.7109375" style="281" customWidth="1"/>
    <col min="2" max="2" width="16.7109375" style="281" customWidth="1"/>
    <col min="3" max="3" width="25.28515625" style="282" customWidth="1"/>
    <col min="4" max="4" width="14.5703125" style="282" customWidth="1"/>
    <col min="5" max="5" width="17" style="282" customWidth="1"/>
    <col min="6" max="6" width="14.140625" style="282" customWidth="1"/>
    <col min="7" max="7" width="15.140625" style="281" customWidth="1"/>
    <col min="8" max="8" width="19.42578125" style="281" customWidth="1"/>
    <col min="9" max="9" width="9.28515625" style="281" customWidth="1"/>
    <col min="10" max="10" width="9.85546875" style="281" customWidth="1"/>
    <col min="11" max="11" width="8" style="281" customWidth="1"/>
    <col min="12" max="12" width="7.85546875" style="281" customWidth="1"/>
    <col min="13" max="15" width="0" style="281" hidden="1" customWidth="1"/>
    <col min="16" max="16384" width="9.140625" style="281"/>
  </cols>
  <sheetData>
    <row r="1" spans="2:18" ht="12" customHeight="1">
      <c r="H1" s="592" t="s">
        <v>387</v>
      </c>
      <c r="I1" s="503"/>
    </row>
    <row r="2" spans="2:18" ht="12" customHeight="1">
      <c r="D2" s="283"/>
      <c r="E2" s="283"/>
      <c r="F2" s="593" t="s">
        <v>388</v>
      </c>
      <c r="G2" s="594"/>
      <c r="H2" s="594"/>
      <c r="I2" s="595"/>
      <c r="J2" s="284"/>
      <c r="K2" s="284"/>
    </row>
    <row r="3" spans="2:18" ht="12" customHeight="1">
      <c r="D3" s="283"/>
      <c r="E3" s="283"/>
      <c r="F3" s="593" t="s">
        <v>389</v>
      </c>
      <c r="G3" s="594"/>
      <c r="H3" s="594"/>
      <c r="I3" s="284"/>
      <c r="J3" s="284"/>
      <c r="K3" s="284"/>
    </row>
    <row r="4" spans="2:18" ht="12" customHeight="1">
      <c r="D4" s="283"/>
      <c r="E4" s="283"/>
      <c r="F4" s="593" t="s">
        <v>390</v>
      </c>
      <c r="G4" s="594"/>
      <c r="H4" s="594"/>
      <c r="I4" s="284"/>
      <c r="J4" s="284"/>
      <c r="K4" s="284"/>
    </row>
    <row r="5" spans="2:18" ht="12" customHeight="1">
      <c r="D5" s="283"/>
      <c r="E5" s="283"/>
      <c r="F5" s="283" t="s">
        <v>391</v>
      </c>
      <c r="G5" s="283"/>
      <c r="H5" s="283"/>
      <c r="I5" s="283"/>
      <c r="J5" s="284"/>
      <c r="K5" s="284"/>
    </row>
    <row r="6" spans="2:18" ht="21.75" customHeight="1">
      <c r="C6" s="596" t="s">
        <v>392</v>
      </c>
      <c r="D6" s="596"/>
      <c r="E6" s="596"/>
      <c r="F6" s="596"/>
      <c r="G6" s="596"/>
      <c r="H6" s="596"/>
      <c r="I6" s="285"/>
      <c r="J6" s="286"/>
      <c r="K6" s="283"/>
    </row>
    <row r="7" spans="2:18" ht="12.75" customHeight="1">
      <c r="B7" s="287"/>
      <c r="C7" s="285"/>
      <c r="D7" s="285"/>
      <c r="E7" s="285"/>
      <c r="F7" s="285"/>
      <c r="G7" s="285"/>
      <c r="H7" s="285"/>
      <c r="I7" s="287"/>
      <c r="J7" s="287"/>
      <c r="K7" s="287"/>
    </row>
    <row r="8" spans="2:18" ht="15.75" customHeight="1">
      <c r="B8" s="288"/>
      <c r="C8" s="597" t="s">
        <v>393</v>
      </c>
      <c r="D8" s="597"/>
      <c r="E8" s="597"/>
      <c r="F8" s="597"/>
      <c r="G8" s="597"/>
      <c r="H8" s="597"/>
      <c r="I8" s="288"/>
      <c r="J8" s="288"/>
      <c r="K8" s="288"/>
      <c r="L8" s="289"/>
      <c r="M8" s="289"/>
      <c r="N8" s="290"/>
      <c r="O8" s="290"/>
      <c r="P8" s="290"/>
      <c r="Q8" s="291"/>
      <c r="R8" s="290"/>
    </row>
    <row r="9" spans="2:18" ht="19.5" customHeight="1">
      <c r="C9" s="598" t="s">
        <v>394</v>
      </c>
      <c r="D9" s="598"/>
      <c r="E9" s="598"/>
      <c r="F9" s="598"/>
      <c r="G9" s="598"/>
      <c r="H9" s="598"/>
      <c r="I9" s="291"/>
      <c r="J9" s="291"/>
      <c r="K9" s="291"/>
      <c r="L9" s="291"/>
      <c r="M9" s="291"/>
      <c r="N9" s="291"/>
      <c r="O9" s="291"/>
      <c r="Q9" s="291"/>
      <c r="R9" s="291"/>
    </row>
    <row r="10" spans="2:18" ht="50.25" customHeight="1">
      <c r="B10" s="599" t="s">
        <v>395</v>
      </c>
      <c r="C10" s="599"/>
      <c r="D10" s="599"/>
      <c r="E10" s="599"/>
      <c r="F10" s="599"/>
      <c r="G10" s="599"/>
      <c r="H10" s="599"/>
      <c r="I10" s="292"/>
      <c r="J10" s="292"/>
      <c r="K10" s="292"/>
      <c r="M10" s="293"/>
      <c r="N10" s="293"/>
      <c r="O10" s="293"/>
      <c r="P10" s="293"/>
      <c r="Q10" s="293"/>
      <c r="R10" s="293"/>
    </row>
    <row r="11" spans="2:18" ht="28.5" customHeight="1">
      <c r="C11" s="294"/>
      <c r="D11" s="600" t="s">
        <v>396</v>
      </c>
      <c r="E11" s="600"/>
      <c r="F11" s="295"/>
    </row>
    <row r="12" spans="2:18" ht="12.75">
      <c r="C12" s="294"/>
      <c r="D12" s="591" t="s">
        <v>397</v>
      </c>
      <c r="E12" s="591"/>
      <c r="F12" s="281"/>
    </row>
    <row r="13" spans="2:18" ht="15" customHeight="1">
      <c r="C13" s="294"/>
      <c r="D13" s="601" t="s">
        <v>398</v>
      </c>
      <c r="E13" s="601"/>
      <c r="F13" s="296"/>
    </row>
    <row r="14" spans="2:18" ht="12.75">
      <c r="C14" s="281"/>
      <c r="D14" s="591" t="s">
        <v>399</v>
      </c>
      <c r="E14" s="591"/>
      <c r="F14" s="297"/>
    </row>
    <row r="15" spans="2:18" ht="17.25" customHeight="1">
      <c r="B15" s="298"/>
      <c r="H15" s="299" t="s">
        <v>305</v>
      </c>
    </row>
    <row r="16" spans="2:18" ht="22.5" customHeight="1">
      <c r="B16" s="583" t="s">
        <v>400</v>
      </c>
      <c r="C16" s="583" t="s">
        <v>401</v>
      </c>
      <c r="D16" s="585" t="s">
        <v>402</v>
      </c>
      <c r="E16" s="586"/>
      <c r="F16" s="586"/>
      <c r="G16" s="586"/>
      <c r="H16" s="587"/>
    </row>
    <row r="17" spans="2:14" ht="21" hidden="1" customHeight="1">
      <c r="B17" s="584"/>
      <c r="C17" s="584"/>
      <c r="D17" s="300"/>
      <c r="E17" s="301"/>
      <c r="F17" s="301"/>
      <c r="G17" s="301"/>
      <c r="H17" s="302"/>
    </row>
    <row r="18" spans="2:14" ht="12.75" hidden="1" customHeight="1">
      <c r="B18" s="584"/>
      <c r="C18" s="584"/>
      <c r="D18" s="583" t="s">
        <v>403</v>
      </c>
      <c r="E18" s="583" t="s">
        <v>404</v>
      </c>
      <c r="F18" s="589" t="s">
        <v>405</v>
      </c>
      <c r="G18" s="583" t="s">
        <v>406</v>
      </c>
      <c r="H18" s="583" t="s">
        <v>407</v>
      </c>
    </row>
    <row r="19" spans="2:14" ht="47.25" customHeight="1">
      <c r="B19" s="584"/>
      <c r="C19" s="584"/>
      <c r="D19" s="588"/>
      <c r="E19" s="588"/>
      <c r="F19" s="590"/>
      <c r="G19" s="588"/>
      <c r="H19" s="588"/>
    </row>
    <row r="20" spans="2:14" ht="11.25" customHeight="1">
      <c r="B20" s="303">
        <v>1</v>
      </c>
      <c r="C20" s="304">
        <v>2</v>
      </c>
      <c r="D20" s="303">
        <v>3</v>
      </c>
      <c r="E20" s="303">
        <v>4</v>
      </c>
      <c r="F20" s="303">
        <v>5</v>
      </c>
      <c r="G20" s="303">
        <v>6</v>
      </c>
      <c r="H20" s="303">
        <v>7</v>
      </c>
    </row>
    <row r="21" spans="2:14" ht="14.45" customHeight="1">
      <c r="B21" s="305">
        <v>741</v>
      </c>
      <c r="C21" s="306" t="s">
        <v>408</v>
      </c>
      <c r="D21" s="307">
        <v>5170.76</v>
      </c>
      <c r="E21" s="308">
        <v>11518.37</v>
      </c>
      <c r="F21" s="308">
        <v>12363.3</v>
      </c>
      <c r="G21" s="309">
        <v>0</v>
      </c>
      <c r="H21" s="309">
        <v>4325.83</v>
      </c>
    </row>
    <row r="22" spans="2:14" ht="14.45" customHeight="1">
      <c r="B22" s="305"/>
      <c r="C22" s="305" t="s">
        <v>409</v>
      </c>
      <c r="D22" s="307"/>
      <c r="E22" s="308"/>
      <c r="F22" s="308"/>
      <c r="G22" s="310"/>
      <c r="H22" s="310"/>
    </row>
    <row r="23" spans="2:14" ht="14.45" customHeight="1">
      <c r="B23" s="305"/>
      <c r="C23" s="305"/>
      <c r="D23" s="307"/>
      <c r="E23" s="308"/>
      <c r="F23" s="308"/>
      <c r="G23" s="310"/>
      <c r="H23" s="310"/>
    </row>
    <row r="24" spans="2:14" ht="14.45" customHeight="1">
      <c r="B24" s="305"/>
      <c r="C24" s="305"/>
      <c r="D24" s="307"/>
      <c r="E24" s="308"/>
      <c r="F24" s="308"/>
      <c r="G24" s="310"/>
      <c r="H24" s="310"/>
    </row>
    <row r="25" spans="2:14" ht="14.45" customHeight="1">
      <c r="B25" s="305"/>
      <c r="C25" s="305"/>
      <c r="D25" s="307"/>
      <c r="E25" s="308"/>
      <c r="F25" s="308"/>
      <c r="G25" s="310"/>
      <c r="H25" s="310"/>
    </row>
    <row r="26" spans="2:14" ht="14.45" customHeight="1">
      <c r="B26" s="311"/>
      <c r="C26" s="312" t="s">
        <v>410</v>
      </c>
      <c r="D26" s="313">
        <f>SUM(D21:D25)</f>
        <v>5170.76</v>
      </c>
      <c r="E26" s="313">
        <v>11518.37</v>
      </c>
      <c r="F26" s="313">
        <v>12363.3</v>
      </c>
      <c r="G26" s="314">
        <v>0</v>
      </c>
      <c r="H26" s="313">
        <v>4325.83</v>
      </c>
    </row>
    <row r="27" spans="2:14">
      <c r="C27" s="315"/>
      <c r="D27" s="315"/>
      <c r="E27" s="315"/>
      <c r="F27" s="315"/>
    </row>
    <row r="28" spans="2:14" ht="15.75">
      <c r="B28" s="582" t="s">
        <v>228</v>
      </c>
      <c r="C28" s="582"/>
      <c r="D28" s="316"/>
      <c r="E28" s="317"/>
      <c r="F28" s="281"/>
      <c r="G28" s="582" t="s">
        <v>229</v>
      </c>
      <c r="H28" s="582"/>
      <c r="I28" s="289"/>
      <c r="J28" s="318"/>
      <c r="L28" s="319"/>
    </row>
    <row r="29" spans="2:14" ht="30.75" customHeight="1">
      <c r="B29" s="580" t="s">
        <v>411</v>
      </c>
      <c r="C29" s="580"/>
      <c r="D29" s="320"/>
      <c r="E29" s="321" t="s">
        <v>231</v>
      </c>
      <c r="F29" s="321"/>
      <c r="G29" s="581" t="s">
        <v>232</v>
      </c>
      <c r="H29" s="581"/>
      <c r="I29" s="322"/>
      <c r="J29" s="323"/>
      <c r="L29" s="324"/>
    </row>
    <row r="30" spans="2:14" ht="14.25" customHeight="1">
      <c r="B30" s="582" t="s">
        <v>233</v>
      </c>
      <c r="C30" s="582"/>
      <c r="D30" s="325"/>
      <c r="E30" s="317"/>
      <c r="F30" s="281"/>
      <c r="G30" s="582" t="s">
        <v>234</v>
      </c>
      <c r="H30" s="582"/>
      <c r="I30" s="326"/>
      <c r="J30" s="327"/>
      <c r="L30" s="328"/>
      <c r="N30" s="329"/>
    </row>
    <row r="31" spans="2:14" ht="48.75" customHeight="1">
      <c r="B31" s="580" t="s">
        <v>412</v>
      </c>
      <c r="C31" s="580"/>
      <c r="D31" s="330"/>
      <c r="E31" s="321" t="s">
        <v>231</v>
      </c>
      <c r="F31" s="321"/>
      <c r="G31" s="581" t="s">
        <v>232</v>
      </c>
      <c r="H31" s="581"/>
      <c r="I31" s="331"/>
      <c r="J31" s="332"/>
      <c r="L31" s="333"/>
      <c r="N31" s="334"/>
    </row>
    <row r="32" spans="2:14">
      <c r="B32" s="287"/>
      <c r="C32" s="335"/>
      <c r="D32" s="335"/>
      <c r="E32" s="335"/>
      <c r="F32" s="335"/>
      <c r="G32" s="287"/>
      <c r="H32" s="287"/>
      <c r="I32" s="287"/>
      <c r="J32" s="287"/>
      <c r="K32" s="287"/>
    </row>
    <row r="33" spans="2:11">
      <c r="B33" s="287"/>
      <c r="C33" s="335"/>
      <c r="D33" s="335"/>
      <c r="E33" s="335"/>
      <c r="F33" s="335"/>
      <c r="G33" s="287"/>
      <c r="H33" s="287"/>
      <c r="I33" s="287"/>
      <c r="J33" s="287"/>
      <c r="K33" s="287"/>
    </row>
    <row r="34" spans="2:11">
      <c r="B34" s="287"/>
      <c r="C34" s="335"/>
      <c r="D34" s="335"/>
      <c r="E34" s="335"/>
      <c r="F34" s="335"/>
      <c r="G34" s="287"/>
      <c r="H34" s="287"/>
      <c r="I34" s="287"/>
      <c r="J34" s="287"/>
      <c r="K34" s="287"/>
    </row>
    <row r="35" spans="2:11">
      <c r="B35" s="287"/>
      <c r="C35" s="335"/>
      <c r="D35" s="335"/>
      <c r="E35" s="335"/>
      <c r="F35" s="335"/>
      <c r="G35" s="287"/>
      <c r="H35" s="287"/>
      <c r="I35" s="287"/>
      <c r="J35" s="287"/>
      <c r="K35" s="287"/>
    </row>
    <row r="36" spans="2:11">
      <c r="B36" s="287"/>
      <c r="C36" s="335"/>
      <c r="D36" s="335"/>
      <c r="E36" s="335"/>
      <c r="F36" s="335"/>
      <c r="G36" s="287"/>
      <c r="H36" s="287"/>
      <c r="I36" s="287"/>
      <c r="J36" s="287"/>
      <c r="K36" s="287"/>
    </row>
    <row r="37" spans="2:11">
      <c r="B37" s="287"/>
      <c r="C37" s="335"/>
      <c r="D37" s="335"/>
      <c r="E37" s="335"/>
      <c r="F37" s="335"/>
      <c r="G37" s="287"/>
      <c r="H37" s="287"/>
      <c r="I37" s="287"/>
      <c r="J37" s="287"/>
      <c r="K37" s="287"/>
    </row>
    <row r="38" spans="2:11">
      <c r="B38" s="287"/>
      <c r="C38" s="335"/>
      <c r="D38" s="335"/>
      <c r="E38" s="335"/>
      <c r="F38" s="335"/>
      <c r="G38" s="287"/>
      <c r="H38" s="287"/>
      <c r="I38" s="287"/>
      <c r="J38" s="287"/>
      <c r="K38" s="287"/>
    </row>
    <row r="39" spans="2:11">
      <c r="B39" s="287"/>
      <c r="C39" s="335"/>
      <c r="D39" s="335"/>
      <c r="E39" s="335"/>
      <c r="F39" s="335"/>
      <c r="G39" s="287"/>
      <c r="H39" s="287"/>
      <c r="I39" s="287"/>
      <c r="J39" s="287"/>
      <c r="K39" s="287"/>
    </row>
    <row r="40" spans="2:11">
      <c r="B40" s="287"/>
      <c r="C40" s="335"/>
      <c r="D40" s="335"/>
      <c r="E40" s="335"/>
      <c r="F40" s="335"/>
      <c r="G40" s="287"/>
      <c r="H40" s="287"/>
      <c r="I40" s="287"/>
      <c r="J40" s="287"/>
      <c r="K40" s="287"/>
    </row>
    <row r="41" spans="2:11">
      <c r="B41" s="287"/>
      <c r="C41" s="335"/>
      <c r="D41" s="335"/>
      <c r="E41" s="335"/>
      <c r="F41" s="335"/>
      <c r="G41" s="287"/>
      <c r="H41" s="287"/>
      <c r="I41" s="287"/>
      <c r="J41" s="287"/>
      <c r="K41" s="287"/>
    </row>
    <row r="42" spans="2:11">
      <c r="B42" s="287"/>
      <c r="C42" s="335"/>
      <c r="D42" s="335"/>
      <c r="E42" s="335"/>
      <c r="F42" s="335"/>
      <c r="G42" s="287"/>
      <c r="H42" s="287"/>
      <c r="I42" s="287"/>
      <c r="J42" s="287"/>
      <c r="K42" s="287"/>
    </row>
    <row r="43" spans="2:11">
      <c r="B43" s="287"/>
      <c r="C43" s="335"/>
      <c r="D43" s="335"/>
      <c r="E43" s="335"/>
      <c r="F43" s="335"/>
      <c r="G43" s="287"/>
      <c r="H43" s="287"/>
      <c r="I43" s="287"/>
      <c r="J43" s="287"/>
      <c r="K43" s="287"/>
    </row>
    <row r="44" spans="2:11">
      <c r="B44" s="287"/>
      <c r="C44" s="335"/>
      <c r="D44" s="335"/>
      <c r="E44" s="335"/>
      <c r="F44" s="335"/>
      <c r="G44" s="287"/>
      <c r="H44" s="287"/>
      <c r="I44" s="287"/>
      <c r="J44" s="287"/>
      <c r="K44" s="287"/>
    </row>
    <row r="45" spans="2:11">
      <c r="B45" s="287"/>
      <c r="C45" s="335"/>
      <c r="D45" s="335"/>
      <c r="E45" s="335"/>
      <c r="F45" s="335"/>
      <c r="G45" s="287"/>
      <c r="H45" s="287"/>
      <c r="I45" s="287"/>
      <c r="J45" s="287"/>
      <c r="K45" s="287"/>
    </row>
    <row r="46" spans="2:11">
      <c r="B46" s="287"/>
      <c r="C46" s="335"/>
      <c r="D46" s="335"/>
      <c r="E46" s="335"/>
      <c r="F46" s="335"/>
      <c r="G46" s="287"/>
      <c r="H46" s="287"/>
      <c r="I46" s="287"/>
      <c r="J46" s="287"/>
      <c r="K46" s="287"/>
    </row>
    <row r="47" spans="2:11">
      <c r="B47" s="287"/>
      <c r="C47" s="335"/>
      <c r="D47" s="335"/>
      <c r="E47" s="335"/>
      <c r="F47" s="335"/>
      <c r="G47" s="287"/>
      <c r="H47" s="287"/>
      <c r="I47" s="287"/>
      <c r="J47" s="287"/>
      <c r="K47" s="287"/>
    </row>
    <row r="48" spans="2:11">
      <c r="B48" s="287"/>
      <c r="C48" s="335"/>
      <c r="D48" s="335"/>
      <c r="E48" s="335"/>
      <c r="F48" s="335"/>
      <c r="G48" s="287"/>
      <c r="H48" s="287"/>
      <c r="I48" s="287"/>
      <c r="J48" s="287"/>
      <c r="K48" s="287"/>
    </row>
    <row r="49" spans="2:11">
      <c r="B49" s="287"/>
      <c r="C49" s="335"/>
      <c r="D49" s="335"/>
      <c r="E49" s="335"/>
      <c r="F49" s="335"/>
      <c r="G49" s="287"/>
      <c r="H49" s="287"/>
      <c r="I49" s="287"/>
      <c r="J49" s="287"/>
      <c r="K49" s="287"/>
    </row>
    <row r="50" spans="2:11">
      <c r="B50" s="287"/>
      <c r="C50" s="335"/>
      <c r="D50" s="335"/>
      <c r="E50" s="335"/>
      <c r="F50" s="335"/>
      <c r="G50" s="287"/>
      <c r="H50" s="287"/>
      <c r="I50" s="287"/>
      <c r="J50" s="287"/>
      <c r="K50" s="287"/>
    </row>
    <row r="51" spans="2:11">
      <c r="B51" s="287"/>
      <c r="C51" s="335"/>
      <c r="D51" s="335"/>
      <c r="E51" s="335"/>
      <c r="F51" s="335"/>
      <c r="G51" s="287"/>
      <c r="H51" s="287"/>
      <c r="I51" s="287"/>
      <c r="J51" s="287"/>
      <c r="K51" s="287"/>
    </row>
    <row r="52" spans="2:11">
      <c r="B52" s="287"/>
      <c r="C52" s="335"/>
      <c r="D52" s="335"/>
      <c r="E52" s="335"/>
      <c r="F52" s="335"/>
      <c r="G52" s="287"/>
      <c r="H52" s="287"/>
      <c r="I52" s="287"/>
      <c r="J52" s="287"/>
      <c r="K52" s="287"/>
    </row>
    <row r="53" spans="2:11">
      <c r="B53" s="287"/>
      <c r="C53" s="335"/>
      <c r="D53" s="335"/>
      <c r="E53" s="335"/>
      <c r="F53" s="335"/>
      <c r="G53" s="287"/>
      <c r="H53" s="287"/>
      <c r="I53" s="287"/>
      <c r="J53" s="287"/>
      <c r="K53" s="287"/>
    </row>
    <row r="54" spans="2:11">
      <c r="B54" s="287"/>
      <c r="C54" s="335"/>
      <c r="D54" s="335"/>
      <c r="E54" s="335"/>
      <c r="F54" s="335"/>
      <c r="G54" s="287"/>
      <c r="H54" s="287"/>
      <c r="I54" s="287"/>
      <c r="J54" s="287"/>
      <c r="K54" s="287"/>
    </row>
  </sheetData>
  <mergeCells count="28">
    <mergeCell ref="D14:E14"/>
    <mergeCell ref="H1:I1"/>
    <mergeCell ref="F2:I2"/>
    <mergeCell ref="F3:H3"/>
    <mergeCell ref="F4:H4"/>
    <mergeCell ref="C6:H6"/>
    <mergeCell ref="C8:H8"/>
    <mergeCell ref="C9:H9"/>
    <mergeCell ref="B10:H10"/>
    <mergeCell ref="D11:E11"/>
    <mergeCell ref="D12:E12"/>
    <mergeCell ref="D13:E13"/>
    <mergeCell ref="B16:B19"/>
    <mergeCell ref="C16:C19"/>
    <mergeCell ref="D16:H16"/>
    <mergeCell ref="D18:D19"/>
    <mergeCell ref="E18:E19"/>
    <mergeCell ref="F18:F19"/>
    <mergeCell ref="G18:G19"/>
    <mergeCell ref="H18:H19"/>
    <mergeCell ref="B31:C31"/>
    <mergeCell ref="G31:H31"/>
    <mergeCell ref="B28:C28"/>
    <mergeCell ref="G28:H28"/>
    <mergeCell ref="B29:C29"/>
    <mergeCell ref="G29:H29"/>
    <mergeCell ref="B30:C30"/>
    <mergeCell ref="G30:H30"/>
  </mergeCells>
  <pageMargins left="0.70866141732283472" right="0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18</vt:i4>
      </vt:variant>
    </vt:vector>
  </HeadingPairs>
  <TitlesOfParts>
    <vt:vector size="18" baseType="lpstr">
      <vt:lpstr>Forma Nr. 2 Bendra suvestinė</vt:lpstr>
      <vt:lpstr>Forma Nr. 2 VBD COVID</vt:lpstr>
      <vt:lpstr>Forma Nr. 2 VBD</vt:lpstr>
      <vt:lpstr>Forma Nr. 2 Pajamos už pasl.</vt:lpstr>
      <vt:lpstr>Forma Nr. 2 SB</vt:lpstr>
      <vt:lpstr>Ataskaitos 9 priedas</vt:lpstr>
      <vt:lpstr>Pažyma ataskaitos 9 priedo</vt:lpstr>
      <vt:lpstr>Pažyma apie pajamas</vt:lpstr>
      <vt:lpstr>Forma Nr. S7</vt:lpstr>
      <vt:lpstr>Pažyma dėl gautų FS</vt:lpstr>
      <vt:lpstr>Pažyma dėl sukauptų FS</vt:lpstr>
      <vt:lpstr>Forma Nr. B-9 VBD</vt:lpstr>
      <vt:lpstr>Forma Nr. B-9 VBD premijos</vt:lpstr>
      <vt:lpstr>Forma Nr. B-9 VTD</vt:lpstr>
      <vt:lpstr>Forma Nr. B-9 Pajamos už pasl.</vt:lpstr>
      <vt:lpstr>Forma Nr. B-9 SB</vt:lpstr>
      <vt:lpstr>Forma Nr. B-9 Bendra suvestinė</vt:lpstr>
      <vt:lpstr>Pažyma apie neužimtas pareig.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2020-10-09T10:18:41Z</dcterms:modified>
</cp:coreProperties>
</file>